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округ'!$A$1:$BB$41</definedName>
  </definedNames>
  <calcPr fullCalcOnLoad="1"/>
</workbook>
</file>

<file path=xl/sharedStrings.xml><?xml version="1.0" encoding="utf-8"?>
<sst xmlns="http://schemas.openxmlformats.org/spreadsheetml/2006/main" count="231" uniqueCount="76">
  <si>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</si>
  <si>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</si>
  <si>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</si>
  <si>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</si>
  <si>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</si>
  <si>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</si>
  <si>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</si>
  <si>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</si>
  <si>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</si>
  <si>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</si>
  <si>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</si>
  <si>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</si>
  <si>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</si>
  <si>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</si>
  <si>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</si>
  <si>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</si>
  <si>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</si>
  <si>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</si>
  <si>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</si>
  <si>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</si>
  <si>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</si>
  <si>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</si>
  <si>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</si>
  <si>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</si>
  <si>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</si>
  <si>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</si>
  <si>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</si>
  <si>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</si>
  <si>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</si>
  <si>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</si>
  <si>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</si>
  <si>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</si>
  <si>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</si>
  <si>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</si>
  <si>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</si>
  <si>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</si>
  <si>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</si>
  <si>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</si>
  <si>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</si>
  <si>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</si>
  <si>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</si>
  <si>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</si>
  <si>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</si>
  <si>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</si>
  <si>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</si>
  <si>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</si>
  <si>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</si>
  <si>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</si>
  <si>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</si>
  <si>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</si>
  <si>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</si>
  <si>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>Лот №1</t>
  </si>
  <si>
    <t xml:space="preserve">Жилой район Соломбальский территориальный округ </t>
  </si>
  <si>
    <t>деревянные благоустроенные жилые дома без газоснабжения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</si>
  <si>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</si>
  <si>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</si>
  <si>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</si>
  <si>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</si>
  <si>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</si>
  <si>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благоустроенные жилые дома без отопления с газоснабжением</t>
  </si>
  <si>
    <t>деревянные дома неблагоустр. Без газоснабжения</t>
  </si>
  <si>
    <t>8раз(а) в год</t>
  </si>
  <si>
    <t>ул. Корабельная л.15</t>
  </si>
  <si>
    <t>ул. Кучина д.1</t>
  </si>
  <si>
    <t>ул. Мещерского д.2</t>
  </si>
  <si>
    <t>ул. Адмирала Кузнецова д.32</t>
  </si>
  <si>
    <t>пер. Водников д.11</t>
  </si>
  <si>
    <t>ул. Советская д.54</t>
  </si>
  <si>
    <t>ул. Конечная д.15</t>
  </si>
  <si>
    <t>3раз(а) в год</t>
  </si>
  <si>
    <t xml:space="preserve">деревянные жилые дома МВК </t>
  </si>
  <si>
    <t>Приложение №2</t>
  </si>
  <si>
    <t>к извещению и документации</t>
  </si>
  <si>
    <t>о проведении открытого конкурса</t>
  </si>
  <si>
    <t>3 раз(а) в год</t>
  </si>
  <si>
    <t>проверка исправности вытяжек _2_ раз(а) в год. Проверка наличия тяги в дымовентиляционных каналах _1__ раз(а) в год. Проверка заземления оболочки электрокабеля, замеры сопротивления ____ раз(а) в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</si>
</sst>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6"/>
  <sheetViews>
    <sheetView tabSelected="1" view="pageBreakPreview" zoomScaleSheetLayoutView="100" zoomScalePageLayoutView="0" workbookViewId="0" topLeftCell="A1">
      <pane xSplit="6" ySplit="9" topLeftCell="AT22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Y26" sqref="AY26"/>
    </sheetView>
  </sheetViews>
  <sheetFormatPr defaultColWidth="9.00390625" defaultRowHeight="12.75"/>
  <cols>
    <col min="1" max="5" width="9.125" style="1" customWidth="1"/>
    <col min="6" max="6" width="20.875" style="1" customWidth="1"/>
    <col min="7" max="7" width="21.00390625" style="1" customWidth="1"/>
    <col min="8" max="8" width="0.12890625" style="1" customWidth="1"/>
    <col min="9" max="9" width="5.75390625" style="18" customWidth="1"/>
    <col min="10" max="12" width="9.25390625" style="18" customWidth="1"/>
    <col min="13" max="17" width="9.25390625" style="18" hidden="1" customWidth="1"/>
    <col min="18" max="22" width="9.875" style="18" hidden="1" customWidth="1"/>
    <col min="23" max="23" width="9.25390625" style="18" hidden="1" customWidth="1"/>
    <col min="24" max="24" width="21.00390625" style="18" hidden="1" customWidth="1"/>
    <col min="25" max="25" width="6.75390625" style="18" hidden="1" customWidth="1"/>
    <col min="26" max="26" width="5.75390625" style="18" hidden="1" customWidth="1"/>
    <col min="27" max="27" width="8.875" style="18" hidden="1" customWidth="1"/>
    <col min="28" max="28" width="9.25390625" style="18" hidden="1" customWidth="1"/>
    <col min="29" max="31" width="8.875" style="18" hidden="1" customWidth="1"/>
    <col min="32" max="35" width="9.875" style="18" hidden="1" customWidth="1"/>
    <col min="36" max="36" width="21.00390625" style="18" hidden="1" customWidth="1"/>
    <col min="37" max="37" width="6.75390625" style="18" hidden="1" customWidth="1"/>
    <col min="38" max="38" width="5.75390625" style="18" hidden="1" customWidth="1"/>
    <col min="39" max="39" width="9.875" style="18" hidden="1" customWidth="1"/>
    <col min="40" max="40" width="21.00390625" style="18" customWidth="1"/>
    <col min="41" max="41" width="6.75390625" style="18" hidden="1" customWidth="1"/>
    <col min="42" max="42" width="5.75390625" style="18" customWidth="1"/>
    <col min="43" max="43" width="8.75390625" style="18" customWidth="1"/>
    <col min="44" max="44" width="21.00390625" style="18" customWidth="1"/>
    <col min="45" max="45" width="6.75390625" style="18" hidden="1" customWidth="1"/>
    <col min="46" max="46" width="5.75390625" style="18" customWidth="1"/>
    <col min="47" max="47" width="8.625" style="18" customWidth="1"/>
    <col min="48" max="48" width="19.00390625" style="1" customWidth="1"/>
    <col min="49" max="50" width="9.125" style="1" customWidth="1"/>
    <col min="51" max="51" width="12.875" style="18" customWidth="1"/>
    <col min="52" max="52" width="6.75390625" style="18" hidden="1" customWidth="1"/>
    <col min="53" max="53" width="5.75390625" style="18" customWidth="1"/>
    <col min="54" max="54" width="9.125" style="18" customWidth="1"/>
    <col min="55" max="55" width="10.375" style="1" customWidth="1"/>
    <col min="56" max="58" width="9.125" style="1" customWidth="1"/>
  </cols>
  <sheetData>
    <row r="1" spans="1:73" ht="16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AV1" s="60"/>
      <c r="AW1" s="60" t="s">
        <v>71</v>
      </c>
      <c r="AX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</row>
    <row r="2" spans="1:73" ht="16.5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AV2" s="18"/>
      <c r="AW2" s="18" t="s">
        <v>72</v>
      </c>
      <c r="AX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</row>
    <row r="3" spans="1:73" ht="16.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AV3" s="18"/>
      <c r="AW3" s="18" t="s">
        <v>73</v>
      </c>
      <c r="AX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</row>
    <row r="4" spans="1:9" ht="16.5" customHeight="1">
      <c r="A4" s="73" t="s">
        <v>29</v>
      </c>
      <c r="B4" s="73"/>
      <c r="C4" s="73"/>
      <c r="D4" s="73"/>
      <c r="E4" s="73"/>
      <c r="F4" s="73"/>
      <c r="G4" s="73"/>
      <c r="H4" s="73"/>
      <c r="I4" s="73"/>
    </row>
    <row r="5" spans="1:53" ht="16.5" customHeight="1">
      <c r="A5" s="2"/>
      <c r="B5" s="2"/>
      <c r="C5" s="2"/>
      <c r="D5" s="2"/>
      <c r="E5" s="2"/>
      <c r="F5" s="2"/>
      <c r="G5" s="2"/>
      <c r="H5" s="2"/>
      <c r="I5" s="19"/>
      <c r="R5" s="19"/>
      <c r="S5" s="19"/>
      <c r="T5" s="19"/>
      <c r="U5" s="19"/>
      <c r="V5" s="19"/>
      <c r="X5" s="19"/>
      <c r="Y5" s="19"/>
      <c r="Z5" s="19"/>
      <c r="AA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Y5" s="19"/>
      <c r="AZ5" s="19"/>
      <c r="BA5" s="19"/>
    </row>
    <row r="6" spans="1:2" ht="12.75">
      <c r="A6" s="3" t="s">
        <v>51</v>
      </c>
      <c r="B6" s="3" t="s">
        <v>52</v>
      </c>
    </row>
    <row r="7" spans="1:53" ht="18" customHeight="1">
      <c r="A7" s="70" t="s">
        <v>3</v>
      </c>
      <c r="B7" s="70"/>
      <c r="C7" s="70"/>
      <c r="D7" s="70"/>
      <c r="E7" s="70"/>
      <c r="F7" s="70"/>
      <c r="G7" s="67" t="s">
        <v>28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Y7" s="57"/>
      <c r="AZ7" s="57"/>
      <c r="BA7" s="57"/>
    </row>
    <row r="8" spans="1:54" ht="35.25" customHeight="1">
      <c r="A8" s="70"/>
      <c r="B8" s="70"/>
      <c r="C8" s="70"/>
      <c r="D8" s="70"/>
      <c r="E8" s="70"/>
      <c r="F8" s="71"/>
      <c r="G8" s="81" t="s">
        <v>49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65" t="s">
        <v>43</v>
      </c>
      <c r="Y8" s="66"/>
      <c r="Z8" s="66"/>
      <c r="AA8" s="66"/>
      <c r="AB8" s="66"/>
      <c r="AC8" s="66"/>
      <c r="AD8" s="66"/>
      <c r="AE8" s="66"/>
      <c r="AF8" s="56"/>
      <c r="AG8" s="56"/>
      <c r="AH8" s="56"/>
      <c r="AI8" s="58"/>
      <c r="AJ8" s="55" t="s">
        <v>50</v>
      </c>
      <c r="AK8" s="56"/>
      <c r="AL8" s="56"/>
      <c r="AM8" s="58"/>
      <c r="AN8" s="65" t="s">
        <v>59</v>
      </c>
      <c r="AO8" s="66"/>
      <c r="AP8" s="66"/>
      <c r="AQ8" s="66"/>
      <c r="AR8" s="65" t="s">
        <v>53</v>
      </c>
      <c r="AS8" s="66"/>
      <c r="AT8" s="66"/>
      <c r="AU8" s="66"/>
      <c r="AV8" s="65" t="s">
        <v>60</v>
      </c>
      <c r="AW8" s="66"/>
      <c r="AX8" s="66"/>
      <c r="AY8" s="63" t="s">
        <v>70</v>
      </c>
      <c r="AZ8" s="64"/>
      <c r="BA8" s="64"/>
      <c r="BB8" s="59"/>
    </row>
    <row r="9" spans="1:54" s="5" customFormat="1" ht="45">
      <c r="A9" s="70"/>
      <c r="B9" s="70"/>
      <c r="C9" s="70"/>
      <c r="D9" s="70"/>
      <c r="E9" s="70"/>
      <c r="F9" s="70"/>
      <c r="G9" s="37" t="s">
        <v>4</v>
      </c>
      <c r="H9" s="38" t="s">
        <v>5</v>
      </c>
      <c r="I9" s="36" t="s">
        <v>6</v>
      </c>
      <c r="J9" s="36" t="s">
        <v>62</v>
      </c>
      <c r="K9" s="36" t="s">
        <v>63</v>
      </c>
      <c r="L9" s="36" t="s">
        <v>64</v>
      </c>
      <c r="M9" s="48"/>
      <c r="N9" s="48"/>
      <c r="O9" s="48"/>
      <c r="P9" s="48"/>
      <c r="Q9" s="48"/>
      <c r="R9" s="52"/>
      <c r="S9" s="52"/>
      <c r="T9" s="52"/>
      <c r="U9" s="52"/>
      <c r="V9" s="52"/>
      <c r="W9" s="48"/>
      <c r="X9" s="35" t="s">
        <v>4</v>
      </c>
      <c r="Y9" s="36" t="s">
        <v>5</v>
      </c>
      <c r="Z9" s="36" t="s">
        <v>6</v>
      </c>
      <c r="AA9" s="49"/>
      <c r="AB9" s="49"/>
      <c r="AC9" s="49"/>
      <c r="AD9" s="49"/>
      <c r="AE9" s="49"/>
      <c r="AF9" s="50"/>
      <c r="AG9" s="50"/>
      <c r="AH9" s="51"/>
      <c r="AI9" s="51"/>
      <c r="AJ9" s="35" t="s">
        <v>4</v>
      </c>
      <c r="AK9" s="36" t="s">
        <v>5</v>
      </c>
      <c r="AL9" s="36" t="s">
        <v>6</v>
      </c>
      <c r="AM9" s="53"/>
      <c r="AN9" s="35" t="s">
        <v>4</v>
      </c>
      <c r="AO9" s="36" t="s">
        <v>5</v>
      </c>
      <c r="AP9" s="36" t="s">
        <v>6</v>
      </c>
      <c r="AQ9" s="36" t="s">
        <v>65</v>
      </c>
      <c r="AR9" s="37" t="s">
        <v>4</v>
      </c>
      <c r="AS9" s="38" t="s">
        <v>5</v>
      </c>
      <c r="AT9" s="36" t="s">
        <v>6</v>
      </c>
      <c r="AU9" s="36" t="s">
        <v>67</v>
      </c>
      <c r="AV9" s="35" t="s">
        <v>4</v>
      </c>
      <c r="AW9" s="36" t="s">
        <v>6</v>
      </c>
      <c r="AX9" s="36" t="s">
        <v>68</v>
      </c>
      <c r="AY9" s="37" t="s">
        <v>4</v>
      </c>
      <c r="AZ9" s="38" t="s">
        <v>5</v>
      </c>
      <c r="BA9" s="38" t="s">
        <v>6</v>
      </c>
      <c r="BB9" s="36" t="s">
        <v>66</v>
      </c>
    </row>
    <row r="10" spans="1:62" ht="12.75">
      <c r="A10" s="72" t="s">
        <v>7</v>
      </c>
      <c r="B10" s="72"/>
      <c r="C10" s="72"/>
      <c r="D10" s="72"/>
      <c r="E10" s="72"/>
      <c r="F10" s="72"/>
      <c r="G10" s="7"/>
      <c r="H10" s="8">
        <f aca="true" t="shared" si="0" ref="H10:Q10">SUM(H11:H14)</f>
        <v>0</v>
      </c>
      <c r="I10" s="39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aca="true" t="shared" si="1" ref="R10:W10">SUM(R11:R14)</f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2"/>
      <c r="Y10" s="20">
        <f aca="true" t="shared" si="2" ref="Y10:AE10">SUM(Y11:Y14)</f>
        <v>0</v>
      </c>
      <c r="Z10" s="44">
        <f t="shared" si="2"/>
        <v>0</v>
      </c>
      <c r="AA10" s="21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>SUM(AF11:AF14)</f>
        <v>0</v>
      </c>
      <c r="AG10" s="21">
        <f>SUM(AG11:AG14)</f>
        <v>0</v>
      </c>
      <c r="AH10" s="21">
        <f>SUM(AH11:AH14)</f>
        <v>0</v>
      </c>
      <c r="AI10" s="21">
        <f>SUM(AI11:AI14)</f>
        <v>0</v>
      </c>
      <c r="AJ10" s="22"/>
      <c r="AK10" s="20">
        <f>SUM(AK11:AK14)</f>
        <v>0</v>
      </c>
      <c r="AL10" s="39">
        <f>SUM(AL11:AL14)</f>
        <v>0</v>
      </c>
      <c r="AM10" s="21">
        <f>SUM(AM11:AM14)</f>
        <v>0</v>
      </c>
      <c r="AN10" s="7"/>
      <c r="AO10" s="20">
        <f>SUM(AO11:AO14)</f>
        <v>0</v>
      </c>
      <c r="AP10" s="44">
        <f>SUM(AP11:AP14)</f>
        <v>0</v>
      </c>
      <c r="AQ10" s="21">
        <f>SUM(AQ11:AQ14)</f>
        <v>0</v>
      </c>
      <c r="AR10" s="7"/>
      <c r="AS10" s="8">
        <f>SUM(AS11:AS14)</f>
        <v>0</v>
      </c>
      <c r="AT10" s="39">
        <f>SUM(AT11:AT14)</f>
        <v>0</v>
      </c>
      <c r="AU10" s="21">
        <f>SUM(AU11:AU14)</f>
        <v>0</v>
      </c>
      <c r="AV10" s="7"/>
      <c r="AW10" s="39">
        <f>SUM(AW11:AW14)</f>
        <v>0</v>
      </c>
      <c r="AX10" s="21">
        <f>SUM(AX11:AX14)</f>
        <v>0</v>
      </c>
      <c r="AY10" s="7"/>
      <c r="AZ10" s="20">
        <f>SUM(AZ11:AZ14)</f>
        <v>0</v>
      </c>
      <c r="BA10" s="39">
        <f>SUM(BA11:BA14)</f>
        <v>0</v>
      </c>
      <c r="BB10" s="21">
        <f>SUM(BB11:BB14)</f>
        <v>0</v>
      </c>
      <c r="BG10" s="1"/>
      <c r="BH10" s="1"/>
      <c r="BI10" s="1"/>
      <c r="BJ10" s="1"/>
    </row>
    <row r="11" spans="1:62" ht="12.75">
      <c r="A11" s="69" t="s">
        <v>8</v>
      </c>
      <c r="B11" s="69"/>
      <c r="C11" s="69"/>
      <c r="D11" s="69"/>
      <c r="E11" s="69"/>
      <c r="F11" s="69"/>
      <c r="G11" s="9" t="s">
        <v>9</v>
      </c>
      <c r="H11" s="10">
        <v>0</v>
      </c>
      <c r="I11" s="12">
        <v>0</v>
      </c>
      <c r="J11" s="24">
        <f aca="true" t="shared" si="3" ref="J11:W11">$H$40*$H$11/100*12*J39</f>
        <v>0</v>
      </c>
      <c r="K11" s="24">
        <f>$H$40*$H$11/100*12*K39</f>
        <v>0</v>
      </c>
      <c r="L11" s="24">
        <f>$H$40*$H$11/100*12*L39</f>
        <v>0</v>
      </c>
      <c r="M11" s="24">
        <f t="shared" si="3"/>
        <v>0</v>
      </c>
      <c r="N11" s="24">
        <f t="shared" si="3"/>
        <v>0</v>
      </c>
      <c r="O11" s="24">
        <f t="shared" si="3"/>
        <v>0</v>
      </c>
      <c r="P11" s="24">
        <f t="shared" si="3"/>
        <v>0</v>
      </c>
      <c r="Q11" s="24">
        <f t="shared" si="3"/>
        <v>0</v>
      </c>
      <c r="R11" s="24">
        <f t="shared" si="3"/>
        <v>0</v>
      </c>
      <c r="S11" s="24">
        <f t="shared" si="3"/>
        <v>0</v>
      </c>
      <c r="T11" s="24">
        <f t="shared" si="3"/>
        <v>0</v>
      </c>
      <c r="U11" s="24">
        <f t="shared" si="3"/>
        <v>0</v>
      </c>
      <c r="V11" s="24">
        <f t="shared" si="3"/>
        <v>0</v>
      </c>
      <c r="W11" s="24">
        <f t="shared" si="3"/>
        <v>0</v>
      </c>
      <c r="X11" s="25" t="s">
        <v>9</v>
      </c>
      <c r="Y11" s="23">
        <v>0</v>
      </c>
      <c r="Z11" s="45">
        <v>0</v>
      </c>
      <c r="AA11" s="24">
        <f aca="true" t="shared" si="4" ref="AA11:AI11">$H$40*$H$11/100*12*AA39</f>
        <v>0</v>
      </c>
      <c r="AB11" s="24">
        <f t="shared" si="4"/>
        <v>0</v>
      </c>
      <c r="AC11" s="24">
        <f t="shared" si="4"/>
        <v>0</v>
      </c>
      <c r="AD11" s="24">
        <f t="shared" si="4"/>
        <v>0</v>
      </c>
      <c r="AE11" s="24">
        <f t="shared" si="4"/>
        <v>0</v>
      </c>
      <c r="AF11" s="24">
        <f t="shared" si="4"/>
        <v>0</v>
      </c>
      <c r="AG11" s="24">
        <f t="shared" si="4"/>
        <v>0</v>
      </c>
      <c r="AH11" s="24">
        <f t="shared" si="4"/>
        <v>0</v>
      </c>
      <c r="AI11" s="24">
        <f t="shared" si="4"/>
        <v>0</v>
      </c>
      <c r="AJ11" s="25" t="s">
        <v>9</v>
      </c>
      <c r="AK11" s="23">
        <v>0</v>
      </c>
      <c r="AL11" s="12">
        <v>0</v>
      </c>
      <c r="AM11" s="24">
        <f>$H$40*$H$11/100*12*AM39</f>
        <v>0</v>
      </c>
      <c r="AN11" s="9" t="s">
        <v>9</v>
      </c>
      <c r="AO11" s="23">
        <v>0</v>
      </c>
      <c r="AP11" s="45">
        <v>0</v>
      </c>
      <c r="AQ11" s="24">
        <f>$H$40*$H$11/100*12*AQ39</f>
        <v>0</v>
      </c>
      <c r="AR11" s="9" t="s">
        <v>9</v>
      </c>
      <c r="AS11" s="10">
        <v>0</v>
      </c>
      <c r="AT11" s="12">
        <v>0</v>
      </c>
      <c r="AU11" s="24">
        <f>$H$40*$H$11/100*12*AU39</f>
        <v>0</v>
      </c>
      <c r="AV11" s="9" t="s">
        <v>9</v>
      </c>
      <c r="AW11" s="12">
        <v>0</v>
      </c>
      <c r="AX11" s="24">
        <f>$H$40*$H$11/100*12*AX39</f>
        <v>0</v>
      </c>
      <c r="AY11" s="9" t="s">
        <v>9</v>
      </c>
      <c r="AZ11" s="23">
        <v>0</v>
      </c>
      <c r="BA11" s="12">
        <v>0</v>
      </c>
      <c r="BB11" s="24">
        <f>$H$40*$H$11/100*12*BB39</f>
        <v>0</v>
      </c>
      <c r="BG11" s="1"/>
      <c r="BH11" s="1"/>
      <c r="BI11" s="1"/>
      <c r="BJ11" s="1"/>
    </row>
    <row r="12" spans="1:62" ht="12.75">
      <c r="A12" s="69" t="s">
        <v>10</v>
      </c>
      <c r="B12" s="69"/>
      <c r="C12" s="69"/>
      <c r="D12" s="69"/>
      <c r="E12" s="69"/>
      <c r="F12" s="69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5" t="s">
        <v>9</v>
      </c>
      <c r="Y12" s="23">
        <v>0</v>
      </c>
      <c r="Z12" s="45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5" t="s">
        <v>9</v>
      </c>
      <c r="AK12" s="23">
        <v>0</v>
      </c>
      <c r="AL12" s="12">
        <v>0</v>
      </c>
      <c r="AM12" s="24">
        <v>0</v>
      </c>
      <c r="AN12" s="9" t="s">
        <v>9</v>
      </c>
      <c r="AO12" s="23">
        <v>0</v>
      </c>
      <c r="AP12" s="45">
        <v>0</v>
      </c>
      <c r="AQ12" s="24">
        <v>0</v>
      </c>
      <c r="AR12" s="9" t="s">
        <v>9</v>
      </c>
      <c r="AS12" s="10">
        <v>0</v>
      </c>
      <c r="AT12" s="12">
        <v>0</v>
      </c>
      <c r="AU12" s="24">
        <v>0</v>
      </c>
      <c r="AV12" s="9" t="s">
        <v>9</v>
      </c>
      <c r="AW12" s="12">
        <v>0</v>
      </c>
      <c r="AX12" s="24">
        <v>0</v>
      </c>
      <c r="AY12" s="9" t="s">
        <v>9</v>
      </c>
      <c r="AZ12" s="23">
        <v>0</v>
      </c>
      <c r="BA12" s="12">
        <v>0</v>
      </c>
      <c r="BB12" s="24">
        <v>0</v>
      </c>
      <c r="BG12" s="1"/>
      <c r="BH12" s="1"/>
      <c r="BI12" s="1"/>
      <c r="BJ12" s="1"/>
    </row>
    <row r="13" spans="1:62" ht="12.75">
      <c r="A13" s="69" t="s">
        <v>11</v>
      </c>
      <c r="B13" s="69"/>
      <c r="C13" s="69"/>
      <c r="D13" s="69"/>
      <c r="E13" s="69"/>
      <c r="F13" s="69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5" t="s">
        <v>9</v>
      </c>
      <c r="Y13" s="23">
        <v>0</v>
      </c>
      <c r="Z13" s="45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5" t="s">
        <v>9</v>
      </c>
      <c r="AK13" s="23">
        <v>0</v>
      </c>
      <c r="AL13" s="12">
        <v>0</v>
      </c>
      <c r="AM13" s="24">
        <v>0</v>
      </c>
      <c r="AN13" s="9" t="s">
        <v>9</v>
      </c>
      <c r="AO13" s="23">
        <v>0</v>
      </c>
      <c r="AP13" s="45">
        <v>0</v>
      </c>
      <c r="AQ13" s="24">
        <v>0</v>
      </c>
      <c r="AR13" s="9" t="s">
        <v>9</v>
      </c>
      <c r="AS13" s="10">
        <v>0</v>
      </c>
      <c r="AT13" s="12">
        <v>0</v>
      </c>
      <c r="AU13" s="24">
        <v>0</v>
      </c>
      <c r="AV13" s="9" t="s">
        <v>9</v>
      </c>
      <c r="AW13" s="12">
        <v>0</v>
      </c>
      <c r="AX13" s="24">
        <v>0</v>
      </c>
      <c r="AY13" s="9" t="s">
        <v>9</v>
      </c>
      <c r="AZ13" s="23">
        <v>0</v>
      </c>
      <c r="BA13" s="12">
        <v>0</v>
      </c>
      <c r="BB13" s="24">
        <v>0</v>
      </c>
      <c r="BG13" s="1"/>
      <c r="BH13" s="1"/>
      <c r="BI13" s="1"/>
      <c r="BJ13" s="1"/>
    </row>
    <row r="14" spans="1:62" ht="12.75">
      <c r="A14" s="69" t="s">
        <v>12</v>
      </c>
      <c r="B14" s="69"/>
      <c r="C14" s="69"/>
      <c r="D14" s="69"/>
      <c r="E14" s="69"/>
      <c r="F14" s="69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5" t="s">
        <v>13</v>
      </c>
      <c r="Y14" s="23">
        <v>0</v>
      </c>
      <c r="Z14" s="45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5" t="s">
        <v>13</v>
      </c>
      <c r="AK14" s="23">
        <v>0</v>
      </c>
      <c r="AL14" s="12">
        <v>0</v>
      </c>
      <c r="AM14" s="24">
        <v>0</v>
      </c>
      <c r="AN14" s="9" t="s">
        <v>13</v>
      </c>
      <c r="AO14" s="23">
        <v>0</v>
      </c>
      <c r="AP14" s="45">
        <v>0</v>
      </c>
      <c r="AQ14" s="24">
        <v>0</v>
      </c>
      <c r="AR14" s="9" t="s">
        <v>13</v>
      </c>
      <c r="AS14" s="10">
        <v>0</v>
      </c>
      <c r="AT14" s="12">
        <v>0</v>
      </c>
      <c r="AU14" s="24">
        <v>0</v>
      </c>
      <c r="AV14" s="9" t="s">
        <v>13</v>
      </c>
      <c r="AW14" s="12">
        <v>0</v>
      </c>
      <c r="AX14" s="24">
        <v>0</v>
      </c>
      <c r="AY14" s="9" t="s">
        <v>13</v>
      </c>
      <c r="AZ14" s="23">
        <v>0</v>
      </c>
      <c r="BA14" s="12">
        <v>0</v>
      </c>
      <c r="BB14" s="24">
        <v>0</v>
      </c>
      <c r="BG14" s="1"/>
      <c r="BH14" s="1"/>
      <c r="BI14" s="1"/>
      <c r="BJ14" s="1"/>
    </row>
    <row r="15" spans="1:62" ht="28.5" customHeight="1">
      <c r="A15" s="74" t="s">
        <v>14</v>
      </c>
      <c r="B15" s="74"/>
      <c r="C15" s="74"/>
      <c r="D15" s="74"/>
      <c r="E15" s="74"/>
      <c r="F15" s="74"/>
      <c r="G15" s="11"/>
      <c r="H15" s="8">
        <f>SUM(H16:H21)</f>
        <v>51.41294050776808</v>
      </c>
      <c r="I15" s="39">
        <f aca="true" t="shared" si="5" ref="I15:W15">SUM(I16:I23)</f>
        <v>5.050000000000001</v>
      </c>
      <c r="J15" s="21">
        <f t="shared" si="5"/>
        <v>32693.700000000004</v>
      </c>
      <c r="K15" s="21">
        <f t="shared" si="5"/>
        <v>32124.060000000005</v>
      </c>
      <c r="L15" s="21">
        <f t="shared" si="5"/>
        <v>37165.979999999996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0">
        <f t="shared" si="5"/>
        <v>0</v>
      </c>
      <c r="S15" s="20">
        <f t="shared" si="5"/>
        <v>0</v>
      </c>
      <c r="T15" s="20">
        <f t="shared" si="5"/>
        <v>0</v>
      </c>
      <c r="U15" s="20">
        <f t="shared" si="5"/>
        <v>0</v>
      </c>
      <c r="V15" s="20">
        <f t="shared" si="5"/>
        <v>0</v>
      </c>
      <c r="W15" s="21">
        <f t="shared" si="5"/>
        <v>0</v>
      </c>
      <c r="X15" s="26"/>
      <c r="Y15" s="20">
        <f>SUM(Y16:Y21)</f>
        <v>51.41294050776808</v>
      </c>
      <c r="Z15" s="44">
        <f aca="true" t="shared" si="6" ref="Z15:AE15">SUM(Z16:Z23)</f>
        <v>5.050000000000001</v>
      </c>
      <c r="AA15" s="21">
        <f t="shared" si="6"/>
        <v>0</v>
      </c>
      <c r="AB15" s="20">
        <f t="shared" si="6"/>
        <v>0</v>
      </c>
      <c r="AC15" s="21">
        <f t="shared" si="6"/>
        <v>0</v>
      </c>
      <c r="AD15" s="21">
        <f t="shared" si="6"/>
        <v>0</v>
      </c>
      <c r="AE15" s="21">
        <f t="shared" si="6"/>
        <v>0</v>
      </c>
      <c r="AF15" s="20" t="e">
        <f>SUM(AF16:AF23)</f>
        <v>#REF!</v>
      </c>
      <c r="AG15" s="20" t="e">
        <f>SUM(AG16:AG23)</f>
        <v>#REF!</v>
      </c>
      <c r="AH15" s="20" t="e">
        <f>SUM(AH16:AH23)</f>
        <v>#REF!</v>
      </c>
      <c r="AI15" s="20" t="e">
        <f>SUM(AI16:AI23)</f>
        <v>#REF!</v>
      </c>
      <c r="AJ15" s="26"/>
      <c r="AK15" s="20">
        <f>SUM(AK16:AK21)</f>
        <v>51.41294050776808</v>
      </c>
      <c r="AL15" s="39">
        <f>SUM(AL16:AL23)</f>
        <v>5.050000000000001</v>
      </c>
      <c r="AM15" s="20">
        <f>SUM(AM16:AM23)</f>
        <v>0</v>
      </c>
      <c r="AN15" s="11"/>
      <c r="AO15" s="20">
        <f>SUM(AO16:AO21)</f>
        <v>51.41294050776808</v>
      </c>
      <c r="AP15" s="44">
        <f>SUM(AP16:AP23)</f>
        <v>5.050000000000001</v>
      </c>
      <c r="AQ15" s="20">
        <f>SUM(AQ16:AQ23)</f>
        <v>24646.02</v>
      </c>
      <c r="AR15" s="11"/>
      <c r="AS15" s="8">
        <f>SUM(AS16:AS21)</f>
        <v>51.41294050776808</v>
      </c>
      <c r="AT15" s="39">
        <f>SUM(AT16:AT23)</f>
        <v>5.050000000000001</v>
      </c>
      <c r="AU15" s="21">
        <f>SUM(AU16:AU23)</f>
        <v>44631.90000000001</v>
      </c>
      <c r="AV15" s="11"/>
      <c r="AW15" s="39">
        <f>SUM(AW16:AW23)</f>
        <v>8.770000000000001</v>
      </c>
      <c r="AX15" s="20">
        <f>SUM(AX16:AX23)</f>
        <v>14828.315999999999</v>
      </c>
      <c r="AY15" s="11"/>
      <c r="AZ15" s="20">
        <f>SUM(AZ16:AZ21)</f>
        <v>51.41294050776808</v>
      </c>
      <c r="BA15" s="39">
        <f>SUM(BA16:BA23)</f>
        <v>5.07</v>
      </c>
      <c r="BB15" s="20">
        <f>SUM(BB16:BB23)</f>
        <v>22237.020000000004</v>
      </c>
      <c r="BG15" s="1"/>
      <c r="BH15" s="1"/>
      <c r="BI15" s="1"/>
      <c r="BJ15" s="1"/>
    </row>
    <row r="16" spans="1:62" ht="12.75">
      <c r="A16" s="69" t="s">
        <v>15</v>
      </c>
      <c r="B16" s="69"/>
      <c r="C16" s="69"/>
      <c r="D16" s="69"/>
      <c r="E16" s="69"/>
      <c r="F16" s="69"/>
      <c r="G16" s="9" t="s">
        <v>54</v>
      </c>
      <c r="H16" s="12">
        <v>0.7598226127320953</v>
      </c>
      <c r="I16" s="12">
        <v>0.19</v>
      </c>
      <c r="J16" s="24">
        <f>$I$16*J39*$B$45</f>
        <v>1230.06</v>
      </c>
      <c r="K16" s="24">
        <f>$I$16*K39*$B$45</f>
        <v>1208.6280000000002</v>
      </c>
      <c r="L16" s="24">
        <f>$I$16*L39*$B$45</f>
        <v>1398.3239999999998</v>
      </c>
      <c r="M16" s="24">
        <f aca="true" t="shared" si="7" ref="M16:W16">$I$16*M39*$B$45</f>
        <v>0</v>
      </c>
      <c r="N16" s="24">
        <f t="shared" si="7"/>
        <v>0</v>
      </c>
      <c r="O16" s="24">
        <f t="shared" si="7"/>
        <v>0</v>
      </c>
      <c r="P16" s="24">
        <f t="shared" si="7"/>
        <v>0</v>
      </c>
      <c r="Q16" s="24">
        <f t="shared" si="7"/>
        <v>0</v>
      </c>
      <c r="R16" s="24">
        <f t="shared" si="7"/>
        <v>0</v>
      </c>
      <c r="S16" s="24">
        <f t="shared" si="7"/>
        <v>0</v>
      </c>
      <c r="T16" s="24">
        <f t="shared" si="7"/>
        <v>0</v>
      </c>
      <c r="U16" s="24">
        <f t="shared" si="7"/>
        <v>0</v>
      </c>
      <c r="V16" s="24">
        <f t="shared" si="7"/>
        <v>0</v>
      </c>
      <c r="W16" s="24">
        <f t="shared" si="7"/>
        <v>0</v>
      </c>
      <c r="X16" s="25" t="s">
        <v>9</v>
      </c>
      <c r="Y16" s="23">
        <v>0.7598226127320953</v>
      </c>
      <c r="Z16" s="45">
        <v>0.19</v>
      </c>
      <c r="AA16" s="24">
        <f>$Z$16*AA39*$B$45</f>
        <v>0</v>
      </c>
      <c r="AB16" s="24">
        <f>$Z$16*AB39*$B$45</f>
        <v>0</v>
      </c>
      <c r="AC16" s="24">
        <f>$Z$16*AC39*$B$45</f>
        <v>0</v>
      </c>
      <c r="AD16" s="24">
        <f>$Z$16*AD39*$B$45</f>
        <v>0</v>
      </c>
      <c r="AE16" s="24">
        <f>$Z$16*AE39*$B$45</f>
        <v>0</v>
      </c>
      <c r="AF16" s="24" t="e">
        <f>#REF!*AF39*$B$45</f>
        <v>#REF!</v>
      </c>
      <c r="AG16" s="24" t="e">
        <f>#REF!*AG39*$B$45</f>
        <v>#REF!</v>
      </c>
      <c r="AH16" s="24" t="e">
        <f>#REF!*AH39*$B$45</f>
        <v>#REF!</v>
      </c>
      <c r="AI16" s="24" t="e">
        <f>#REF!*AI39*$B$45</f>
        <v>#REF!</v>
      </c>
      <c r="AJ16" s="25" t="s">
        <v>9</v>
      </c>
      <c r="AK16" s="23">
        <v>0.7598226127320953</v>
      </c>
      <c r="AL16" s="12">
        <v>0.19</v>
      </c>
      <c r="AM16" s="24">
        <f>$AL$16*$B$45*AM39</f>
        <v>0</v>
      </c>
      <c r="AN16" s="9" t="s">
        <v>54</v>
      </c>
      <c r="AO16" s="23">
        <v>0.7598226127320953</v>
      </c>
      <c r="AP16" s="45">
        <v>0.19</v>
      </c>
      <c r="AQ16" s="24">
        <f>$AP$16*$B$45*AQ39</f>
        <v>927.2760000000001</v>
      </c>
      <c r="AR16" s="9" t="s">
        <v>54</v>
      </c>
      <c r="AS16" s="12">
        <v>0.7598226127320953</v>
      </c>
      <c r="AT16" s="12">
        <v>0.19</v>
      </c>
      <c r="AU16" s="24">
        <f>$I$16*AU39*$B$45</f>
        <v>1679.22</v>
      </c>
      <c r="AV16" s="9" t="s">
        <v>54</v>
      </c>
      <c r="AW16" s="12">
        <v>0.21</v>
      </c>
      <c r="AX16" s="24">
        <f>$AW$16*$B$45*AX39</f>
        <v>355.06800000000004</v>
      </c>
      <c r="AY16" s="9" t="s">
        <v>54</v>
      </c>
      <c r="AZ16" s="23">
        <v>0.7598226127320953</v>
      </c>
      <c r="BA16" s="12">
        <v>0.19</v>
      </c>
      <c r="BB16" s="24">
        <f>$BA$16*$B$45*BB39</f>
        <v>833.3400000000001</v>
      </c>
      <c r="BG16" s="1"/>
      <c r="BH16" s="1"/>
      <c r="BI16" s="1"/>
      <c r="BJ16" s="1"/>
    </row>
    <row r="17" spans="1:62" ht="12.75">
      <c r="A17" s="69" t="s">
        <v>16</v>
      </c>
      <c r="B17" s="69"/>
      <c r="C17" s="69"/>
      <c r="D17" s="69"/>
      <c r="E17" s="69"/>
      <c r="F17" s="69"/>
      <c r="G17" s="9" t="s">
        <v>54</v>
      </c>
      <c r="H17" s="12">
        <v>6.63867871352785</v>
      </c>
      <c r="I17" s="12">
        <v>0.56</v>
      </c>
      <c r="J17" s="24">
        <f aca="true" t="shared" si="8" ref="J17:W17">$I$17*J39*$B$45</f>
        <v>3625.44</v>
      </c>
      <c r="K17" s="24">
        <f>$I$17*K39*$B$45</f>
        <v>3562.272000000001</v>
      </c>
      <c r="L17" s="24">
        <f>$I$17*L39*$B$45</f>
        <v>4121.376</v>
      </c>
      <c r="M17" s="24">
        <f t="shared" si="8"/>
        <v>0</v>
      </c>
      <c r="N17" s="24">
        <f t="shared" si="8"/>
        <v>0</v>
      </c>
      <c r="O17" s="24">
        <f t="shared" si="8"/>
        <v>0</v>
      </c>
      <c r="P17" s="24">
        <f t="shared" si="8"/>
        <v>0</v>
      </c>
      <c r="Q17" s="24">
        <f t="shared" si="8"/>
        <v>0</v>
      </c>
      <c r="R17" s="24">
        <f t="shared" si="8"/>
        <v>0</v>
      </c>
      <c r="S17" s="24">
        <f t="shared" si="8"/>
        <v>0</v>
      </c>
      <c r="T17" s="24">
        <f t="shared" si="8"/>
        <v>0</v>
      </c>
      <c r="U17" s="24">
        <f t="shared" si="8"/>
        <v>0</v>
      </c>
      <c r="V17" s="24">
        <f t="shared" si="8"/>
        <v>0</v>
      </c>
      <c r="W17" s="24">
        <f t="shared" si="8"/>
        <v>0</v>
      </c>
      <c r="X17" s="25" t="s">
        <v>9</v>
      </c>
      <c r="Y17" s="23">
        <v>6.63867871352785</v>
      </c>
      <c r="Z17" s="45">
        <v>0.56</v>
      </c>
      <c r="AA17" s="24">
        <f>$Z$17*AA39*$B$45</f>
        <v>0</v>
      </c>
      <c r="AB17" s="24">
        <f>$Z$17*AB39*$B$45</f>
        <v>0</v>
      </c>
      <c r="AC17" s="24">
        <f>$Z$17*AC39*$B$45</f>
        <v>0</v>
      </c>
      <c r="AD17" s="24">
        <f>$Z$17*AD39*$B$45</f>
        <v>0</v>
      </c>
      <c r="AE17" s="24">
        <f>$Z$17*AE39*$B$45</f>
        <v>0</v>
      </c>
      <c r="AF17" s="24" t="e">
        <f>#REF!*AF39*$B$45</f>
        <v>#REF!</v>
      </c>
      <c r="AG17" s="24" t="e">
        <f>#REF!*AG39*$B$45</f>
        <v>#REF!</v>
      </c>
      <c r="AH17" s="24" t="e">
        <f>#REF!*AH39*$B$45</f>
        <v>#REF!</v>
      </c>
      <c r="AI17" s="24" t="e">
        <f>#REF!*AI39*$B$45</f>
        <v>#REF!</v>
      </c>
      <c r="AJ17" s="25" t="s">
        <v>9</v>
      </c>
      <c r="AK17" s="23">
        <v>6.63867871352785</v>
      </c>
      <c r="AL17" s="12">
        <v>0.56</v>
      </c>
      <c r="AM17" s="24">
        <f>$AL$17*$B$45*AM39</f>
        <v>0</v>
      </c>
      <c r="AN17" s="9" t="s">
        <v>54</v>
      </c>
      <c r="AO17" s="23">
        <v>6.63867871352785</v>
      </c>
      <c r="AP17" s="45">
        <v>0.56</v>
      </c>
      <c r="AQ17" s="24">
        <f>$AP$17*$B$45*AQ39</f>
        <v>2733.0240000000003</v>
      </c>
      <c r="AR17" s="9" t="s">
        <v>54</v>
      </c>
      <c r="AS17" s="12">
        <v>6.63867871352785</v>
      </c>
      <c r="AT17" s="12">
        <v>0.56</v>
      </c>
      <c r="AU17" s="24">
        <f>$I$17*AU39*$B$45</f>
        <v>4949.280000000001</v>
      </c>
      <c r="AV17" s="9" t="s">
        <v>54</v>
      </c>
      <c r="AW17" s="12">
        <v>0.56</v>
      </c>
      <c r="AX17" s="24">
        <f>$AW$17*$B$45*AX39</f>
        <v>946.8480000000002</v>
      </c>
      <c r="AY17" s="9" t="s">
        <v>54</v>
      </c>
      <c r="AZ17" s="23">
        <v>6.63867871352785</v>
      </c>
      <c r="BA17" s="12">
        <v>0.36</v>
      </c>
      <c r="BB17" s="24">
        <f>$BA$17*$B$45*BB39</f>
        <v>1578.96</v>
      </c>
      <c r="BG17" s="1"/>
      <c r="BH17" s="1"/>
      <c r="BI17" s="1"/>
      <c r="BJ17" s="1"/>
    </row>
    <row r="18" spans="1:62" ht="12.75">
      <c r="A18" s="69" t="s">
        <v>17</v>
      </c>
      <c r="B18" s="69"/>
      <c r="C18" s="69"/>
      <c r="D18" s="69"/>
      <c r="E18" s="69"/>
      <c r="F18" s="69"/>
      <c r="G18" s="9" t="s">
        <v>54</v>
      </c>
      <c r="H18" s="12">
        <v>23.528449933686996</v>
      </c>
      <c r="I18" s="12">
        <v>0.37</v>
      </c>
      <c r="J18" s="24">
        <f aca="true" t="shared" si="9" ref="J18:W18">$I$18*J39*$B$45</f>
        <v>2395.38</v>
      </c>
      <c r="K18" s="24">
        <f>$I$18*K39*$B$45</f>
        <v>2353.6440000000002</v>
      </c>
      <c r="L18" s="24">
        <f>$I$18*L39*$B$45</f>
        <v>2723.0519999999997</v>
      </c>
      <c r="M18" s="24">
        <f t="shared" si="9"/>
        <v>0</v>
      </c>
      <c r="N18" s="24">
        <f t="shared" si="9"/>
        <v>0</v>
      </c>
      <c r="O18" s="24">
        <f t="shared" si="9"/>
        <v>0</v>
      </c>
      <c r="P18" s="24">
        <f t="shared" si="9"/>
        <v>0</v>
      </c>
      <c r="Q18" s="24">
        <f t="shared" si="9"/>
        <v>0</v>
      </c>
      <c r="R18" s="24">
        <f t="shared" si="9"/>
        <v>0</v>
      </c>
      <c r="S18" s="24">
        <f t="shared" si="9"/>
        <v>0</v>
      </c>
      <c r="T18" s="24">
        <f t="shared" si="9"/>
        <v>0</v>
      </c>
      <c r="U18" s="24">
        <f t="shared" si="9"/>
        <v>0</v>
      </c>
      <c r="V18" s="24">
        <f t="shared" si="9"/>
        <v>0</v>
      </c>
      <c r="W18" s="24">
        <f t="shared" si="9"/>
        <v>0</v>
      </c>
      <c r="X18" s="25" t="s">
        <v>9</v>
      </c>
      <c r="Y18" s="23">
        <v>23.528449933686996</v>
      </c>
      <c r="Z18" s="45">
        <v>0.37</v>
      </c>
      <c r="AA18" s="24">
        <f>$Z$18*AA39*$B$45</f>
        <v>0</v>
      </c>
      <c r="AB18" s="24">
        <f>$Z$18*AB39*$B$45</f>
        <v>0</v>
      </c>
      <c r="AC18" s="24">
        <f>$Z$18*AC39*$B$45</f>
        <v>0</v>
      </c>
      <c r="AD18" s="24">
        <f>$Z$18*AD39*$B$45</f>
        <v>0</v>
      </c>
      <c r="AE18" s="24">
        <f>$Z$18*AE39*$B$45</f>
        <v>0</v>
      </c>
      <c r="AF18" s="24" t="e">
        <f>#REF!*AF39*$B$45</f>
        <v>#REF!</v>
      </c>
      <c r="AG18" s="24" t="e">
        <f>#REF!*AG39*$B$45</f>
        <v>#REF!</v>
      </c>
      <c r="AH18" s="24" t="e">
        <f>#REF!*AH39*$B$45</f>
        <v>#REF!</v>
      </c>
      <c r="AI18" s="24" t="e">
        <f>#REF!*AI39*$B$45</f>
        <v>#REF!</v>
      </c>
      <c r="AJ18" s="25" t="s">
        <v>9</v>
      </c>
      <c r="AK18" s="23">
        <v>23.528449933686996</v>
      </c>
      <c r="AL18" s="12">
        <v>0.37</v>
      </c>
      <c r="AM18" s="24">
        <f>$AL$18*$B$45*AM39</f>
        <v>0</v>
      </c>
      <c r="AN18" s="9" t="s">
        <v>54</v>
      </c>
      <c r="AO18" s="23">
        <v>23.528449933686996</v>
      </c>
      <c r="AP18" s="45">
        <v>0.37</v>
      </c>
      <c r="AQ18" s="24">
        <f>$AP$18*$B$45*AQ39</f>
        <v>1805.7479999999998</v>
      </c>
      <c r="AR18" s="9" t="s">
        <v>54</v>
      </c>
      <c r="AS18" s="12">
        <v>23.528449933686996</v>
      </c>
      <c r="AT18" s="12">
        <v>0.37</v>
      </c>
      <c r="AU18" s="24">
        <f>$I$18*AU39*$B$45</f>
        <v>3270.06</v>
      </c>
      <c r="AV18" s="9" t="s">
        <v>54</v>
      </c>
      <c r="AW18" s="12">
        <v>0.56</v>
      </c>
      <c r="AX18" s="24">
        <f>$AW$18*$B$45*AX39</f>
        <v>946.8480000000002</v>
      </c>
      <c r="AY18" s="9" t="s">
        <v>54</v>
      </c>
      <c r="AZ18" s="23">
        <v>23.528449933686996</v>
      </c>
      <c r="BA18" s="12">
        <v>0.37</v>
      </c>
      <c r="BB18" s="24">
        <f>$BA$18*$B$45*BB39</f>
        <v>1622.8199999999997</v>
      </c>
      <c r="BG18" s="1"/>
      <c r="BH18" s="1"/>
      <c r="BI18" s="1"/>
      <c r="BJ18" s="1"/>
    </row>
    <row r="19" spans="1:62" ht="12.75">
      <c r="A19" s="69" t="s">
        <v>18</v>
      </c>
      <c r="B19" s="69"/>
      <c r="C19" s="69"/>
      <c r="D19" s="69"/>
      <c r="E19" s="69"/>
      <c r="F19" s="69"/>
      <c r="G19" s="9" t="s">
        <v>54</v>
      </c>
      <c r="H19" s="12">
        <v>0.40813328912466834</v>
      </c>
      <c r="I19" s="12">
        <v>0.28</v>
      </c>
      <c r="J19" s="24">
        <f aca="true" t="shared" si="10" ref="J19:W19">$I$19*J39*$B$45</f>
        <v>1812.72</v>
      </c>
      <c r="K19" s="24">
        <f>$I$19*K39*$B$45</f>
        <v>1781.1360000000004</v>
      </c>
      <c r="L19" s="24">
        <f>$I$19*L39*$B$45</f>
        <v>2060.688</v>
      </c>
      <c r="M19" s="24">
        <f t="shared" si="10"/>
        <v>0</v>
      </c>
      <c r="N19" s="24">
        <f t="shared" si="10"/>
        <v>0</v>
      </c>
      <c r="O19" s="24">
        <f t="shared" si="10"/>
        <v>0</v>
      </c>
      <c r="P19" s="24">
        <f t="shared" si="10"/>
        <v>0</v>
      </c>
      <c r="Q19" s="24">
        <f t="shared" si="10"/>
        <v>0</v>
      </c>
      <c r="R19" s="24">
        <f t="shared" si="10"/>
        <v>0</v>
      </c>
      <c r="S19" s="24">
        <f t="shared" si="10"/>
        <v>0</v>
      </c>
      <c r="T19" s="24">
        <f t="shared" si="10"/>
        <v>0</v>
      </c>
      <c r="U19" s="24">
        <f t="shared" si="10"/>
        <v>0</v>
      </c>
      <c r="V19" s="24">
        <f t="shared" si="10"/>
        <v>0</v>
      </c>
      <c r="W19" s="24">
        <f t="shared" si="10"/>
        <v>0</v>
      </c>
      <c r="X19" s="25" t="s">
        <v>9</v>
      </c>
      <c r="Y19" s="23">
        <v>0.40813328912466834</v>
      </c>
      <c r="Z19" s="45">
        <v>0.28</v>
      </c>
      <c r="AA19" s="24">
        <f>$Z$19*AA39*$B$45</f>
        <v>0</v>
      </c>
      <c r="AB19" s="24">
        <f>$Z$19*AB39*$B$45</f>
        <v>0</v>
      </c>
      <c r="AC19" s="24">
        <f>$Z$19*AC39*$B$45</f>
        <v>0</v>
      </c>
      <c r="AD19" s="24">
        <f>$Z$19*AD39*$B$45</f>
        <v>0</v>
      </c>
      <c r="AE19" s="24">
        <f>$Z$19*AE39*$B$45</f>
        <v>0</v>
      </c>
      <c r="AF19" s="24" t="e">
        <f>#REF!*AF39*$B$45</f>
        <v>#REF!</v>
      </c>
      <c r="AG19" s="24" t="e">
        <f>#REF!*AG39*$B$45</f>
        <v>#REF!</v>
      </c>
      <c r="AH19" s="24" t="e">
        <f>#REF!*AH39*$B$45</f>
        <v>#REF!</v>
      </c>
      <c r="AI19" s="24" t="e">
        <f>#REF!*AI39*$B$45</f>
        <v>#REF!</v>
      </c>
      <c r="AJ19" s="25" t="s">
        <v>9</v>
      </c>
      <c r="AK19" s="23">
        <v>0.40813328912466834</v>
      </c>
      <c r="AL19" s="12">
        <v>0.28</v>
      </c>
      <c r="AM19" s="24">
        <f>$AL$19*$B$45*AM39</f>
        <v>0</v>
      </c>
      <c r="AN19" s="9" t="s">
        <v>54</v>
      </c>
      <c r="AO19" s="23">
        <v>0.40813328912466834</v>
      </c>
      <c r="AP19" s="45">
        <v>0.28</v>
      </c>
      <c r="AQ19" s="24">
        <f>$AP$19*$B$45*AQ39</f>
        <v>1366.5120000000002</v>
      </c>
      <c r="AR19" s="9" t="s">
        <v>54</v>
      </c>
      <c r="AS19" s="12">
        <v>0.40813328912466834</v>
      </c>
      <c r="AT19" s="12">
        <v>0.28</v>
      </c>
      <c r="AU19" s="24">
        <f>$I$19*AU39*$B$45</f>
        <v>2474.6400000000003</v>
      </c>
      <c r="AV19" s="9" t="s">
        <v>54</v>
      </c>
      <c r="AW19" s="12">
        <v>0.27</v>
      </c>
      <c r="AX19" s="24">
        <f>$AW$19*$B$45*AX39</f>
        <v>456.5160000000001</v>
      </c>
      <c r="AY19" s="9" t="s">
        <v>54</v>
      </c>
      <c r="AZ19" s="23">
        <v>0.40813328912466834</v>
      </c>
      <c r="BA19" s="12">
        <v>0.28</v>
      </c>
      <c r="BB19" s="24">
        <f>$BA$19*$B$45*BB39</f>
        <v>1228.0800000000002</v>
      </c>
      <c r="BG19" s="1"/>
      <c r="BH19" s="1"/>
      <c r="BI19" s="1"/>
      <c r="BJ19" s="1"/>
    </row>
    <row r="20" spans="1:62" ht="43.5" customHeight="1">
      <c r="A20" s="69" t="s">
        <v>30</v>
      </c>
      <c r="B20" s="69"/>
      <c r="C20" s="69"/>
      <c r="D20" s="69"/>
      <c r="E20" s="69"/>
      <c r="F20" s="69"/>
      <c r="G20" s="13" t="s">
        <v>19</v>
      </c>
      <c r="H20" s="12">
        <v>12.083350464190978</v>
      </c>
      <c r="I20" s="12">
        <v>0.68</v>
      </c>
      <c r="J20" s="24">
        <f aca="true" t="shared" si="11" ref="J20:W20">$I$20*J39*$B$45</f>
        <v>4402.32</v>
      </c>
      <c r="K20" s="24">
        <f>$I$20*K39*$B$45</f>
        <v>4325.616</v>
      </c>
      <c r="L20" s="24">
        <f>$I$20*L39*$B$45</f>
        <v>5004.528</v>
      </c>
      <c r="M20" s="24">
        <f t="shared" si="11"/>
        <v>0</v>
      </c>
      <c r="N20" s="24">
        <f t="shared" si="11"/>
        <v>0</v>
      </c>
      <c r="O20" s="24">
        <f t="shared" si="11"/>
        <v>0</v>
      </c>
      <c r="P20" s="24">
        <f t="shared" si="11"/>
        <v>0</v>
      </c>
      <c r="Q20" s="24">
        <f t="shared" si="11"/>
        <v>0</v>
      </c>
      <c r="R20" s="24">
        <f t="shared" si="11"/>
        <v>0</v>
      </c>
      <c r="S20" s="24">
        <f t="shared" si="11"/>
        <v>0</v>
      </c>
      <c r="T20" s="24">
        <f t="shared" si="11"/>
        <v>0</v>
      </c>
      <c r="U20" s="24">
        <f t="shared" si="11"/>
        <v>0</v>
      </c>
      <c r="V20" s="24">
        <f t="shared" si="11"/>
        <v>0</v>
      </c>
      <c r="W20" s="24">
        <f t="shared" si="11"/>
        <v>0</v>
      </c>
      <c r="X20" s="27" t="s">
        <v>19</v>
      </c>
      <c r="Y20" s="23">
        <v>12.083350464190978</v>
      </c>
      <c r="Z20" s="45">
        <v>0.68</v>
      </c>
      <c r="AA20" s="24">
        <f>$Z$20*AA39*$B$45</f>
        <v>0</v>
      </c>
      <c r="AB20" s="24">
        <f>$Z$20*AB39*$B$45</f>
        <v>0</v>
      </c>
      <c r="AC20" s="24">
        <f>$Z$20*AC39*$B$45</f>
        <v>0</v>
      </c>
      <c r="AD20" s="24">
        <f>$Z$20*AD39*$B$45</f>
        <v>0</v>
      </c>
      <c r="AE20" s="24">
        <f>$Z$20*AE39*$B$45</f>
        <v>0</v>
      </c>
      <c r="AF20" s="24" t="e">
        <f>#REF!*AF39*$B$45</f>
        <v>#REF!</v>
      </c>
      <c r="AG20" s="24" t="e">
        <f>#REF!*AG39*$B$45</f>
        <v>#REF!</v>
      </c>
      <c r="AH20" s="24" t="e">
        <f>#REF!*AH39*$B$45</f>
        <v>#REF!</v>
      </c>
      <c r="AI20" s="24" t="e">
        <f>#REF!*AI39*$B$45</f>
        <v>#REF!</v>
      </c>
      <c r="AJ20" s="27" t="s">
        <v>19</v>
      </c>
      <c r="AK20" s="23">
        <v>12.083350464190978</v>
      </c>
      <c r="AL20" s="12">
        <v>0.68</v>
      </c>
      <c r="AM20" s="24">
        <f>$AL$20*$B$45*AM39</f>
        <v>0</v>
      </c>
      <c r="AN20" s="13" t="s">
        <v>19</v>
      </c>
      <c r="AO20" s="23">
        <v>12.083350464190978</v>
      </c>
      <c r="AP20" s="45">
        <v>0.68</v>
      </c>
      <c r="AQ20" s="24">
        <f>$AP$20*$B$45*AQ39</f>
        <v>3318.672</v>
      </c>
      <c r="AR20" s="13" t="s">
        <v>19</v>
      </c>
      <c r="AS20" s="12">
        <v>12.083350464190978</v>
      </c>
      <c r="AT20" s="12">
        <v>0.68</v>
      </c>
      <c r="AU20" s="24">
        <f>$I$20*AU39*$B$45</f>
        <v>6009.84</v>
      </c>
      <c r="AV20" s="13" t="s">
        <v>19</v>
      </c>
      <c r="AW20" s="12">
        <v>0.66</v>
      </c>
      <c r="AX20" s="24">
        <f>$AW$20*$B$45*AX39</f>
        <v>1115.928</v>
      </c>
      <c r="AY20" s="13" t="s">
        <v>19</v>
      </c>
      <c r="AZ20" s="23">
        <v>12.083350464190978</v>
      </c>
      <c r="BA20" s="12">
        <v>0.68</v>
      </c>
      <c r="BB20" s="24">
        <f>$BA$20*$B$45*BB39</f>
        <v>2982.48</v>
      </c>
      <c r="BG20" s="1"/>
      <c r="BH20" s="1"/>
      <c r="BI20" s="1"/>
      <c r="BJ20" s="1"/>
    </row>
    <row r="21" spans="1:62" ht="12.75">
      <c r="A21" s="69" t="s">
        <v>31</v>
      </c>
      <c r="B21" s="69"/>
      <c r="C21" s="69"/>
      <c r="D21" s="69"/>
      <c r="E21" s="69"/>
      <c r="F21" s="69"/>
      <c r="G21" s="9" t="s">
        <v>55</v>
      </c>
      <c r="H21" s="12">
        <v>7.994505494505494</v>
      </c>
      <c r="I21" s="12">
        <v>0.23</v>
      </c>
      <c r="J21" s="24">
        <f aca="true" t="shared" si="12" ref="J21:W21">$I$21*J39*$B$45</f>
        <v>1489.02</v>
      </c>
      <c r="K21" s="24">
        <f>$I$21*K39*$B$45</f>
        <v>1463.0760000000002</v>
      </c>
      <c r="L21" s="24">
        <f>$I$21*L39*$B$45</f>
        <v>1692.708</v>
      </c>
      <c r="M21" s="24">
        <f t="shared" si="12"/>
        <v>0</v>
      </c>
      <c r="N21" s="24">
        <f t="shared" si="12"/>
        <v>0</v>
      </c>
      <c r="O21" s="24">
        <f t="shared" si="12"/>
        <v>0</v>
      </c>
      <c r="P21" s="24">
        <f t="shared" si="12"/>
        <v>0</v>
      </c>
      <c r="Q21" s="24">
        <f t="shared" si="12"/>
        <v>0</v>
      </c>
      <c r="R21" s="24">
        <f t="shared" si="12"/>
        <v>0</v>
      </c>
      <c r="S21" s="24">
        <f t="shared" si="12"/>
        <v>0</v>
      </c>
      <c r="T21" s="24">
        <f t="shared" si="12"/>
        <v>0</v>
      </c>
      <c r="U21" s="24">
        <f t="shared" si="12"/>
        <v>0</v>
      </c>
      <c r="V21" s="24">
        <f t="shared" si="12"/>
        <v>0</v>
      </c>
      <c r="W21" s="24">
        <f t="shared" si="12"/>
        <v>0</v>
      </c>
      <c r="X21" s="25" t="s">
        <v>9</v>
      </c>
      <c r="Y21" s="23">
        <v>7.994505494505494</v>
      </c>
      <c r="Z21" s="45">
        <v>0.23</v>
      </c>
      <c r="AA21" s="24">
        <f>$Z$21*AA39*$B$45</f>
        <v>0</v>
      </c>
      <c r="AB21" s="24">
        <f>$Z$21*AB39*$B$45</f>
        <v>0</v>
      </c>
      <c r="AC21" s="24">
        <f>$Z$21*AC39*$B$45</f>
        <v>0</v>
      </c>
      <c r="AD21" s="24">
        <f>$Z$21*AD39*$B$45</f>
        <v>0</v>
      </c>
      <c r="AE21" s="24">
        <f>$Z$21*AE39*$B$45</f>
        <v>0</v>
      </c>
      <c r="AF21" s="24" t="e">
        <f>#REF!*AF39*$B$45</f>
        <v>#REF!</v>
      </c>
      <c r="AG21" s="24" t="e">
        <f>#REF!*AG39*$B$45</f>
        <v>#REF!</v>
      </c>
      <c r="AH21" s="24" t="e">
        <f>#REF!*AH39*$B$45</f>
        <v>#REF!</v>
      </c>
      <c r="AI21" s="24" t="e">
        <f>#REF!*AI39*$B$45</f>
        <v>#REF!</v>
      </c>
      <c r="AJ21" s="25" t="s">
        <v>9</v>
      </c>
      <c r="AK21" s="23">
        <v>7.994505494505494</v>
      </c>
      <c r="AL21" s="12">
        <v>0.23</v>
      </c>
      <c r="AM21" s="24">
        <f>$AL$21*$B$45*AM39</f>
        <v>0</v>
      </c>
      <c r="AN21" s="9" t="s">
        <v>55</v>
      </c>
      <c r="AO21" s="23">
        <v>7.994505494505494</v>
      </c>
      <c r="AP21" s="45">
        <v>0.23</v>
      </c>
      <c r="AQ21" s="24">
        <f>$AP$21*$B$45*AQ39</f>
        <v>1122.492</v>
      </c>
      <c r="AR21" s="9" t="s">
        <v>55</v>
      </c>
      <c r="AS21" s="12">
        <v>7.994505494505494</v>
      </c>
      <c r="AT21" s="12">
        <v>0.23</v>
      </c>
      <c r="AU21" s="24">
        <f>$I$21*AU39*$B$45</f>
        <v>2032.7400000000002</v>
      </c>
      <c r="AV21" s="9" t="s">
        <v>55</v>
      </c>
      <c r="AW21" s="12">
        <v>0.23</v>
      </c>
      <c r="AX21" s="24">
        <f>$AW$21*$B$45*AX39</f>
        <v>388.88400000000007</v>
      </c>
      <c r="AY21" s="9" t="s">
        <v>55</v>
      </c>
      <c r="AZ21" s="23">
        <v>7.994505494505494</v>
      </c>
      <c r="BA21" s="12">
        <v>0.45</v>
      </c>
      <c r="BB21" s="24">
        <f>$BA$21*$B$45*BB39</f>
        <v>1973.7</v>
      </c>
      <c r="BG21" s="1"/>
      <c r="BH21" s="1"/>
      <c r="BI21" s="1"/>
      <c r="BJ21" s="1"/>
    </row>
    <row r="22" spans="1:62" ht="12.75">
      <c r="A22" s="69" t="s">
        <v>32</v>
      </c>
      <c r="B22" s="69"/>
      <c r="C22" s="69"/>
      <c r="D22" s="69"/>
      <c r="E22" s="69"/>
      <c r="F22" s="69"/>
      <c r="G22" s="9" t="s">
        <v>54</v>
      </c>
      <c r="H22" s="12">
        <v>7.994505494505494</v>
      </c>
      <c r="I22" s="12">
        <v>2.74</v>
      </c>
      <c r="J22" s="24">
        <f aca="true" t="shared" si="13" ref="J22:W22">$I$22*J39*$B$45</f>
        <v>17738.760000000002</v>
      </c>
      <c r="K22" s="24">
        <f>$I$22*K39*$B$45</f>
        <v>17429.688000000002</v>
      </c>
      <c r="L22" s="24">
        <f>$I$22*L39*$B$45</f>
        <v>20165.304</v>
      </c>
      <c r="M22" s="24">
        <f t="shared" si="13"/>
        <v>0</v>
      </c>
      <c r="N22" s="24">
        <f t="shared" si="13"/>
        <v>0</v>
      </c>
      <c r="O22" s="24">
        <f t="shared" si="13"/>
        <v>0</v>
      </c>
      <c r="P22" s="24">
        <f t="shared" si="13"/>
        <v>0</v>
      </c>
      <c r="Q22" s="24">
        <f t="shared" si="13"/>
        <v>0</v>
      </c>
      <c r="R22" s="24">
        <f t="shared" si="13"/>
        <v>0</v>
      </c>
      <c r="S22" s="24">
        <f t="shared" si="13"/>
        <v>0</v>
      </c>
      <c r="T22" s="24">
        <f t="shared" si="13"/>
        <v>0</v>
      </c>
      <c r="U22" s="24">
        <f t="shared" si="13"/>
        <v>0</v>
      </c>
      <c r="V22" s="24">
        <f t="shared" si="13"/>
        <v>0</v>
      </c>
      <c r="W22" s="24">
        <f t="shared" si="13"/>
        <v>0</v>
      </c>
      <c r="X22" s="25" t="s">
        <v>9</v>
      </c>
      <c r="Y22" s="23">
        <v>7.994505494505494</v>
      </c>
      <c r="Z22" s="45">
        <v>2.74</v>
      </c>
      <c r="AA22" s="24">
        <f>$Z$22*AA39*$B$45</f>
        <v>0</v>
      </c>
      <c r="AB22" s="24">
        <f>$Z$22*AB39*$B$45</f>
        <v>0</v>
      </c>
      <c r="AC22" s="24">
        <f>$Z$22*AC39*$B$45</f>
        <v>0</v>
      </c>
      <c r="AD22" s="24">
        <f>$Z$22*AD39*$B$45</f>
        <v>0</v>
      </c>
      <c r="AE22" s="24">
        <f>$Z$22*AE39*$B$45</f>
        <v>0</v>
      </c>
      <c r="AF22" s="24" t="e">
        <f>#REF!*AF39*$B$45</f>
        <v>#REF!</v>
      </c>
      <c r="AG22" s="24" t="e">
        <f>#REF!*AG39*$B$45</f>
        <v>#REF!</v>
      </c>
      <c r="AH22" s="24" t="e">
        <f>#REF!*AH39*$B$45</f>
        <v>#REF!</v>
      </c>
      <c r="AI22" s="24" t="e">
        <f>#REF!*AI39*$B$45</f>
        <v>#REF!</v>
      </c>
      <c r="AJ22" s="25" t="s">
        <v>9</v>
      </c>
      <c r="AK22" s="23">
        <v>7.994505494505494</v>
      </c>
      <c r="AL22" s="12">
        <v>2.74</v>
      </c>
      <c r="AM22" s="24">
        <f>$AL$22*$B$45*AM39</f>
        <v>0</v>
      </c>
      <c r="AN22" s="9" t="s">
        <v>54</v>
      </c>
      <c r="AO22" s="23">
        <v>7.994505494505494</v>
      </c>
      <c r="AP22" s="45">
        <v>2.74</v>
      </c>
      <c r="AQ22" s="24">
        <f>$AP$22*$B$45*AQ39</f>
        <v>13372.296</v>
      </c>
      <c r="AR22" s="9" t="s">
        <v>54</v>
      </c>
      <c r="AS22" s="12">
        <v>7.994505494505494</v>
      </c>
      <c r="AT22" s="12">
        <v>2.74</v>
      </c>
      <c r="AU22" s="24">
        <f>$I$22*AU39*$B$45</f>
        <v>24216.120000000003</v>
      </c>
      <c r="AV22" s="9" t="s">
        <v>61</v>
      </c>
      <c r="AW22" s="12">
        <v>2.97</v>
      </c>
      <c r="AX22" s="24">
        <f>$AW$22*$B$45*AX39</f>
        <v>5021.676</v>
      </c>
      <c r="AY22" s="9" t="s">
        <v>54</v>
      </c>
      <c r="AZ22" s="23">
        <v>7.994505494505494</v>
      </c>
      <c r="BA22" s="12">
        <v>2.74</v>
      </c>
      <c r="BB22" s="24">
        <f>$BA$22*$B$45*BB39</f>
        <v>12017.640000000001</v>
      </c>
      <c r="BG22" s="1"/>
      <c r="BH22" s="1"/>
      <c r="BI22" s="1"/>
      <c r="BJ22" s="1"/>
    </row>
    <row r="23" spans="1:62" ht="12.75">
      <c r="A23" s="69" t="s">
        <v>33</v>
      </c>
      <c r="B23" s="69"/>
      <c r="C23" s="69"/>
      <c r="D23" s="69"/>
      <c r="E23" s="69"/>
      <c r="F23" s="69"/>
      <c r="G23" s="9" t="s">
        <v>9</v>
      </c>
      <c r="H23" s="12">
        <v>7.994505494505494</v>
      </c>
      <c r="I23" s="12">
        <v>0</v>
      </c>
      <c r="J23" s="24">
        <f aca="true" t="shared" si="14" ref="J23:W23">$I$23*J39*$B$45</f>
        <v>0</v>
      </c>
      <c r="K23" s="24">
        <f>$I$23*K39*$B$45</f>
        <v>0</v>
      </c>
      <c r="L23" s="24">
        <f>$I$23*L39*$B$45</f>
        <v>0</v>
      </c>
      <c r="M23" s="24">
        <f t="shared" si="14"/>
        <v>0</v>
      </c>
      <c r="N23" s="24">
        <f t="shared" si="14"/>
        <v>0</v>
      </c>
      <c r="O23" s="24">
        <f t="shared" si="14"/>
        <v>0</v>
      </c>
      <c r="P23" s="24">
        <f t="shared" si="14"/>
        <v>0</v>
      </c>
      <c r="Q23" s="24">
        <f t="shared" si="14"/>
        <v>0</v>
      </c>
      <c r="R23" s="24">
        <f t="shared" si="14"/>
        <v>0</v>
      </c>
      <c r="S23" s="24">
        <f t="shared" si="14"/>
        <v>0</v>
      </c>
      <c r="T23" s="24">
        <f t="shared" si="14"/>
        <v>0</v>
      </c>
      <c r="U23" s="24">
        <f t="shared" si="14"/>
        <v>0</v>
      </c>
      <c r="V23" s="24">
        <f t="shared" si="14"/>
        <v>0</v>
      </c>
      <c r="W23" s="24">
        <f t="shared" si="14"/>
        <v>0</v>
      </c>
      <c r="X23" s="25" t="s">
        <v>9</v>
      </c>
      <c r="Y23" s="23">
        <v>7.994505494505494</v>
      </c>
      <c r="Z23" s="45">
        <v>0</v>
      </c>
      <c r="AA23" s="24">
        <f>$Z$23*AA39*$B$45</f>
        <v>0</v>
      </c>
      <c r="AB23" s="24">
        <f>$Z$23*AB39*$B$45</f>
        <v>0</v>
      </c>
      <c r="AC23" s="24">
        <f>$Z$23*AC39*$B$45</f>
        <v>0</v>
      </c>
      <c r="AD23" s="24">
        <f>$Z$23*AD39*$B$45</f>
        <v>0</v>
      </c>
      <c r="AE23" s="24">
        <f>$Z$23*AE39*$B$45</f>
        <v>0</v>
      </c>
      <c r="AF23" s="24" t="e">
        <f>#REF!*AF39*$B$45</f>
        <v>#REF!</v>
      </c>
      <c r="AG23" s="24" t="e">
        <f>#REF!*AG39*$B$45</f>
        <v>#REF!</v>
      </c>
      <c r="AH23" s="24" t="e">
        <f>#REF!*AH39*$B$45</f>
        <v>#REF!</v>
      </c>
      <c r="AI23" s="24" t="e">
        <f>#REF!*AI39*$B$45</f>
        <v>#REF!</v>
      </c>
      <c r="AJ23" s="25" t="s">
        <v>9</v>
      </c>
      <c r="AK23" s="23">
        <v>7.994505494505494</v>
      </c>
      <c r="AL23" s="12">
        <v>0</v>
      </c>
      <c r="AM23" s="24">
        <f>$AL$23*$B$45*AM39</f>
        <v>0</v>
      </c>
      <c r="AN23" s="9" t="s">
        <v>9</v>
      </c>
      <c r="AO23" s="23">
        <v>7.994505494505494</v>
      </c>
      <c r="AP23" s="45">
        <v>0</v>
      </c>
      <c r="AQ23" s="24">
        <f>$AP$23*$B$45*AQ39</f>
        <v>0</v>
      </c>
      <c r="AR23" s="9" t="s">
        <v>9</v>
      </c>
      <c r="AS23" s="12">
        <v>7.994505494505494</v>
      </c>
      <c r="AT23" s="12">
        <v>0</v>
      </c>
      <c r="AU23" s="24">
        <f>$I$23*AU39*$B$45</f>
        <v>0</v>
      </c>
      <c r="AV23" s="9" t="s">
        <v>74</v>
      </c>
      <c r="AW23" s="12">
        <v>3.31</v>
      </c>
      <c r="AX23" s="24">
        <f>$AW$23*$B$45*AX39</f>
        <v>5596.548</v>
      </c>
      <c r="AY23" s="9" t="s">
        <v>69</v>
      </c>
      <c r="AZ23" s="23">
        <v>7.994505494505494</v>
      </c>
      <c r="BA23" s="12">
        <v>0</v>
      </c>
      <c r="BB23" s="24">
        <f>$AP$23*$B$45*BB39</f>
        <v>0</v>
      </c>
      <c r="BG23" s="1"/>
      <c r="BH23" s="1"/>
      <c r="BI23" s="1"/>
      <c r="BJ23" s="1"/>
    </row>
    <row r="24" spans="1:62" ht="13.5" customHeight="1">
      <c r="A24" s="74" t="s">
        <v>20</v>
      </c>
      <c r="B24" s="74"/>
      <c r="C24" s="74"/>
      <c r="D24" s="74"/>
      <c r="E24" s="74"/>
      <c r="F24" s="74"/>
      <c r="G24" s="11"/>
      <c r="H24" s="6">
        <f aca="true" t="shared" si="15" ref="H24:Q24">SUM(H25:H28)</f>
        <v>33.76989389920425</v>
      </c>
      <c r="I24" s="40">
        <f t="shared" si="15"/>
        <v>5.6</v>
      </c>
      <c r="J24" s="21">
        <f t="shared" si="15"/>
        <v>36254.4</v>
      </c>
      <c r="K24" s="21">
        <f t="shared" si="15"/>
        <v>35622.72</v>
      </c>
      <c r="L24" s="21">
        <f t="shared" si="15"/>
        <v>41213.759999999995</v>
      </c>
      <c r="M24" s="21">
        <f t="shared" si="15"/>
        <v>0</v>
      </c>
      <c r="N24" s="21">
        <f t="shared" si="15"/>
        <v>0</v>
      </c>
      <c r="O24" s="21">
        <f t="shared" si="15"/>
        <v>0</v>
      </c>
      <c r="P24" s="21">
        <f t="shared" si="15"/>
        <v>0</v>
      </c>
      <c r="Q24" s="21">
        <f t="shared" si="15"/>
        <v>0</v>
      </c>
      <c r="R24" s="21">
        <f aca="true" t="shared" si="16" ref="R24:W24">SUM(R25:R28)</f>
        <v>0</v>
      </c>
      <c r="S24" s="21">
        <f t="shared" si="16"/>
        <v>0</v>
      </c>
      <c r="T24" s="21">
        <f t="shared" si="16"/>
        <v>0</v>
      </c>
      <c r="U24" s="21">
        <f t="shared" si="16"/>
        <v>0</v>
      </c>
      <c r="V24" s="21">
        <f t="shared" si="16"/>
        <v>0</v>
      </c>
      <c r="W24" s="21">
        <f t="shared" si="16"/>
        <v>0</v>
      </c>
      <c r="X24" s="26"/>
      <c r="Y24" s="28">
        <f aca="true" t="shared" si="17" ref="Y24:AE24">SUM(Y25:Y28)</f>
        <v>33.76989389920425</v>
      </c>
      <c r="Z24" s="46">
        <f t="shared" si="17"/>
        <v>5.14</v>
      </c>
      <c r="AA24" s="21">
        <f t="shared" si="17"/>
        <v>0</v>
      </c>
      <c r="AB24" s="21">
        <f t="shared" si="17"/>
        <v>0</v>
      </c>
      <c r="AC24" s="21">
        <f t="shared" si="17"/>
        <v>0</v>
      </c>
      <c r="AD24" s="21">
        <f t="shared" si="17"/>
        <v>0</v>
      </c>
      <c r="AE24" s="21">
        <f t="shared" si="17"/>
        <v>0</v>
      </c>
      <c r="AF24" s="21" t="e">
        <f>SUM(AF25:AF28)</f>
        <v>#REF!</v>
      </c>
      <c r="AG24" s="21" t="e">
        <f>SUM(AG25:AG28)</f>
        <v>#REF!</v>
      </c>
      <c r="AH24" s="21" t="e">
        <f>SUM(AH25:AH28)</f>
        <v>#REF!</v>
      </c>
      <c r="AI24" s="21" t="e">
        <f>SUM(AI25:AI28)</f>
        <v>#REF!</v>
      </c>
      <c r="AJ24" s="26"/>
      <c r="AK24" s="28">
        <f>SUM(AK25:AK28)</f>
        <v>33.76989389920425</v>
      </c>
      <c r="AL24" s="40">
        <f>SUM(AL25:AL28)</f>
        <v>5.6</v>
      </c>
      <c r="AM24" s="21">
        <f>SUM(AM25:AM28)</f>
        <v>0</v>
      </c>
      <c r="AN24" s="11"/>
      <c r="AO24" s="28">
        <f>SUM(AO25:AO28)</f>
        <v>33.76989389920425</v>
      </c>
      <c r="AP24" s="46">
        <f>SUM(AP25:AP28)</f>
        <v>5.14</v>
      </c>
      <c r="AQ24" s="21">
        <f>SUM(AQ25:AQ28)</f>
        <v>25085.255999999998</v>
      </c>
      <c r="AR24" s="11"/>
      <c r="AS24" s="6">
        <f>SUM(AS25:AS28)</f>
        <v>33.76989389920425</v>
      </c>
      <c r="AT24" s="40">
        <f>SUM(AT25:AT28)</f>
        <v>5.6</v>
      </c>
      <c r="AU24" s="21">
        <f>SUM(AU25:AU28)</f>
        <v>49492.799999999996</v>
      </c>
      <c r="AV24" s="11"/>
      <c r="AW24" s="40">
        <f>SUM(AW25:AW28)</f>
        <v>1.71</v>
      </c>
      <c r="AX24" s="31">
        <f>SUM(AX25:AX28)</f>
        <v>2891.268</v>
      </c>
      <c r="AY24" s="11"/>
      <c r="AZ24" s="28">
        <f>SUM(AZ25:AZ28)</f>
        <v>33.76989389920425</v>
      </c>
      <c r="BA24" s="40">
        <f>SUM(BA25:BA28)</f>
        <v>2.49</v>
      </c>
      <c r="BB24" s="21">
        <f>SUM(BB25:BB28)</f>
        <v>10921.140000000001</v>
      </c>
      <c r="BG24" s="1"/>
      <c r="BH24" s="1"/>
      <c r="BI24" s="1"/>
      <c r="BJ24" s="1"/>
    </row>
    <row r="25" spans="1:62" ht="12.75">
      <c r="A25" s="69" t="s">
        <v>34</v>
      </c>
      <c r="B25" s="69"/>
      <c r="C25" s="69"/>
      <c r="D25" s="69"/>
      <c r="E25" s="69"/>
      <c r="F25" s="69"/>
      <c r="G25" s="9" t="s">
        <v>21</v>
      </c>
      <c r="H25" s="10">
        <v>0.3445907540735127</v>
      </c>
      <c r="I25" s="12">
        <v>0</v>
      </c>
      <c r="J25" s="24">
        <f aca="true" t="shared" si="18" ref="J25:W25">$I$25*J39*$B$45</f>
        <v>0</v>
      </c>
      <c r="K25" s="24">
        <f>$I$25*K39*$B$45</f>
        <v>0</v>
      </c>
      <c r="L25" s="24">
        <f>$I$25*L39*$B$45</f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0</v>
      </c>
      <c r="S25" s="24">
        <f t="shared" si="18"/>
        <v>0</v>
      </c>
      <c r="T25" s="24">
        <f t="shared" si="18"/>
        <v>0</v>
      </c>
      <c r="U25" s="24">
        <f t="shared" si="18"/>
        <v>0</v>
      </c>
      <c r="V25" s="24">
        <f t="shared" si="18"/>
        <v>0</v>
      </c>
      <c r="W25" s="24">
        <f t="shared" si="18"/>
        <v>0</v>
      </c>
      <c r="X25" s="25" t="s">
        <v>21</v>
      </c>
      <c r="Y25" s="23">
        <v>0.3445907540735127</v>
      </c>
      <c r="Z25" s="45">
        <v>0</v>
      </c>
      <c r="AA25" s="24">
        <f>$Z$25*AA39*$B$45</f>
        <v>0</v>
      </c>
      <c r="AB25" s="24">
        <f>$Z$25*AB39*$B$45</f>
        <v>0</v>
      </c>
      <c r="AC25" s="24">
        <f>$Z$25*AC39*$B$45</f>
        <v>0</v>
      </c>
      <c r="AD25" s="24">
        <f>$Z$25*AD39*$B$45</f>
        <v>0</v>
      </c>
      <c r="AE25" s="24">
        <f>$Z$25*AE39*$B$45</f>
        <v>0</v>
      </c>
      <c r="AF25" s="24" t="e">
        <f>#REF!*AF39*$B$45</f>
        <v>#REF!</v>
      </c>
      <c r="AG25" s="24" t="e">
        <f>#REF!*AG39*$B$45</f>
        <v>#REF!</v>
      </c>
      <c r="AH25" s="24" t="e">
        <f>#REF!*AH39*$B$45</f>
        <v>#REF!</v>
      </c>
      <c r="AI25" s="24" t="e">
        <f>#REF!*AI39*$B$45</f>
        <v>#REF!</v>
      </c>
      <c r="AJ25" s="25" t="s">
        <v>21</v>
      </c>
      <c r="AK25" s="23">
        <v>0.3445907540735127</v>
      </c>
      <c r="AL25" s="12">
        <v>0</v>
      </c>
      <c r="AM25" s="24">
        <f>$AL$25*$B$45*AM39</f>
        <v>0</v>
      </c>
      <c r="AN25" s="9" t="s">
        <v>21</v>
      </c>
      <c r="AO25" s="23">
        <v>0.3445907540735127</v>
      </c>
      <c r="AP25" s="45">
        <v>0</v>
      </c>
      <c r="AQ25" s="24">
        <f>$AP$25*$B$45*AQ39</f>
        <v>0</v>
      </c>
      <c r="AR25" s="9" t="s">
        <v>21</v>
      </c>
      <c r="AS25" s="10">
        <v>0.3445907540735127</v>
      </c>
      <c r="AT25" s="12">
        <v>0</v>
      </c>
      <c r="AU25" s="24">
        <f>$I$25*AU39*$B$45</f>
        <v>0</v>
      </c>
      <c r="AV25" s="9" t="s">
        <v>21</v>
      </c>
      <c r="AW25" s="12">
        <v>0</v>
      </c>
      <c r="AX25" s="24">
        <f>$AW$25*$B$45*AX39</f>
        <v>0</v>
      </c>
      <c r="AY25" s="9" t="s">
        <v>21</v>
      </c>
      <c r="AZ25" s="23">
        <v>0.3445907540735127</v>
      </c>
      <c r="BA25" s="12">
        <v>0</v>
      </c>
      <c r="BB25" s="24">
        <f>$AP$25*$B$45*BB39</f>
        <v>0</v>
      </c>
      <c r="BG25" s="1"/>
      <c r="BH25" s="1"/>
      <c r="BI25" s="1"/>
      <c r="BJ25" s="1"/>
    </row>
    <row r="26" spans="1:62" ht="37.5" customHeight="1">
      <c r="A26" s="75" t="s">
        <v>35</v>
      </c>
      <c r="B26" s="75"/>
      <c r="C26" s="75"/>
      <c r="D26" s="75"/>
      <c r="E26" s="75"/>
      <c r="F26" s="75"/>
      <c r="G26" s="9" t="s">
        <v>56</v>
      </c>
      <c r="H26" s="10">
        <v>7.580996589617279</v>
      </c>
      <c r="I26" s="12">
        <v>0.35</v>
      </c>
      <c r="J26" s="24">
        <f aca="true" t="shared" si="19" ref="J26:W26">$I$26*J39*$B$45</f>
        <v>2265.8999999999996</v>
      </c>
      <c r="K26" s="24">
        <f>$I$26*K39*$B$45</f>
        <v>2226.42</v>
      </c>
      <c r="L26" s="24">
        <f>$I$26*L39*$B$45</f>
        <v>2575.8599999999997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0</v>
      </c>
      <c r="S26" s="24">
        <f t="shared" si="19"/>
        <v>0</v>
      </c>
      <c r="T26" s="24">
        <f t="shared" si="19"/>
        <v>0</v>
      </c>
      <c r="U26" s="24">
        <f t="shared" si="19"/>
        <v>0</v>
      </c>
      <c r="V26" s="24">
        <f t="shared" si="19"/>
        <v>0</v>
      </c>
      <c r="W26" s="24">
        <f t="shared" si="19"/>
        <v>0</v>
      </c>
      <c r="X26" s="25" t="s">
        <v>21</v>
      </c>
      <c r="Y26" s="23">
        <v>7.580996589617279</v>
      </c>
      <c r="Z26" s="12">
        <v>0.35</v>
      </c>
      <c r="AA26" s="24">
        <f>$Z$26*AA39*$B$45</f>
        <v>0</v>
      </c>
      <c r="AB26" s="24">
        <f>$Z$26*AB39*$B$45</f>
        <v>0</v>
      </c>
      <c r="AC26" s="24">
        <f>$Z$26*AC39*$B$45</f>
        <v>0</v>
      </c>
      <c r="AD26" s="24">
        <f>$Z$26*AD39*$B$45</f>
        <v>0</v>
      </c>
      <c r="AE26" s="24">
        <f>$Z$26*AE39*$B$45</f>
        <v>0</v>
      </c>
      <c r="AF26" s="24" t="e">
        <f>#REF!*AF39*$B$45</f>
        <v>#REF!</v>
      </c>
      <c r="AG26" s="24" t="e">
        <f>#REF!*AG39*$B$45</f>
        <v>#REF!</v>
      </c>
      <c r="AH26" s="24" t="e">
        <f>#REF!*AH39*$B$45</f>
        <v>#REF!</v>
      </c>
      <c r="AI26" s="24" t="e">
        <f>#REF!*AI39*$B$45</f>
        <v>#REF!</v>
      </c>
      <c r="AJ26" s="25" t="s">
        <v>21</v>
      </c>
      <c r="AK26" s="23">
        <v>7.580996589617279</v>
      </c>
      <c r="AL26" s="12">
        <v>0.35</v>
      </c>
      <c r="AM26" s="24">
        <f>$AL$26*$B$45*AM39</f>
        <v>0</v>
      </c>
      <c r="AN26" s="9" t="s">
        <v>56</v>
      </c>
      <c r="AO26" s="23">
        <v>7.580996589617279</v>
      </c>
      <c r="AP26" s="12">
        <v>0.35</v>
      </c>
      <c r="AQ26" s="24">
        <f>$AP$26*$B$45*AQ39</f>
        <v>1708.1399999999996</v>
      </c>
      <c r="AR26" s="9" t="s">
        <v>56</v>
      </c>
      <c r="AS26" s="10">
        <v>7.580996589617279</v>
      </c>
      <c r="AT26" s="12">
        <v>0.35</v>
      </c>
      <c r="AU26" s="24">
        <f>$I$26*AU39*$B$45</f>
        <v>3093.2999999999997</v>
      </c>
      <c r="AV26" s="9" t="s">
        <v>56</v>
      </c>
      <c r="AW26" s="12">
        <v>0.11</v>
      </c>
      <c r="AX26" s="24">
        <f>$AW$26*$B$45*AX39</f>
        <v>185.98800000000003</v>
      </c>
      <c r="AY26" s="9" t="s">
        <v>56</v>
      </c>
      <c r="AZ26" s="23">
        <v>7.580996589617279</v>
      </c>
      <c r="BA26" s="12">
        <v>0.14</v>
      </c>
      <c r="BB26" s="24">
        <f>$BA$26*$B$45*BB39</f>
        <v>614.0400000000001</v>
      </c>
      <c r="BG26" s="1"/>
      <c r="BH26" s="1"/>
      <c r="BI26" s="1"/>
      <c r="BJ26" s="1"/>
    </row>
    <row r="27" spans="1:62" ht="45" customHeight="1">
      <c r="A27" s="75" t="s">
        <v>36</v>
      </c>
      <c r="B27" s="75"/>
      <c r="C27" s="75"/>
      <c r="D27" s="75"/>
      <c r="E27" s="75"/>
      <c r="F27" s="75"/>
      <c r="G27" s="13" t="s">
        <v>22</v>
      </c>
      <c r="H27" s="14">
        <v>2.067544524441076</v>
      </c>
      <c r="I27" s="12">
        <v>0.04</v>
      </c>
      <c r="J27" s="24">
        <f aca="true" t="shared" si="20" ref="J27:W27">$I$27*J39*$B$45</f>
        <v>258.96000000000004</v>
      </c>
      <c r="K27" s="24">
        <f>$I$27*K39*$B$45</f>
        <v>254.448</v>
      </c>
      <c r="L27" s="24">
        <f>$I$27*L39*$B$45</f>
        <v>294.384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0</v>
      </c>
      <c r="R27" s="24">
        <f t="shared" si="20"/>
        <v>0</v>
      </c>
      <c r="S27" s="24">
        <f t="shared" si="20"/>
        <v>0</v>
      </c>
      <c r="T27" s="24">
        <f t="shared" si="20"/>
        <v>0</v>
      </c>
      <c r="U27" s="24">
        <f t="shared" si="20"/>
        <v>0</v>
      </c>
      <c r="V27" s="24">
        <f t="shared" si="20"/>
        <v>0</v>
      </c>
      <c r="W27" s="24">
        <f t="shared" si="20"/>
        <v>0</v>
      </c>
      <c r="X27" s="27" t="s">
        <v>22</v>
      </c>
      <c r="Y27" s="29">
        <v>2.067544524441076</v>
      </c>
      <c r="Z27" s="45">
        <v>0.04</v>
      </c>
      <c r="AA27" s="24">
        <f>$Z$27*AA39*$B$45</f>
        <v>0</v>
      </c>
      <c r="AB27" s="24">
        <f>$Z$27*AB39*$B$45</f>
        <v>0</v>
      </c>
      <c r="AC27" s="24">
        <f>$Z$27*AC39*$B$45</f>
        <v>0</v>
      </c>
      <c r="AD27" s="24">
        <f>$Z$27*AD39*$B$45</f>
        <v>0</v>
      </c>
      <c r="AE27" s="24">
        <f>$Z$27*AE39*$B$45</f>
        <v>0</v>
      </c>
      <c r="AF27" s="24" t="e">
        <f>#REF!*AF39*$B$45</f>
        <v>#REF!</v>
      </c>
      <c r="AG27" s="24" t="e">
        <f>#REF!*AG39*$B$45</f>
        <v>#REF!</v>
      </c>
      <c r="AH27" s="24" t="e">
        <f>#REF!*AH39*$B$45</f>
        <v>#REF!</v>
      </c>
      <c r="AI27" s="24" t="e">
        <f>#REF!*AI39*$B$45</f>
        <v>#REF!</v>
      </c>
      <c r="AJ27" s="27" t="s">
        <v>22</v>
      </c>
      <c r="AK27" s="29">
        <v>2.067544524441076</v>
      </c>
      <c r="AL27" s="12">
        <v>0.04</v>
      </c>
      <c r="AM27" s="24">
        <f>$AL$27*$B$45*AM39</f>
        <v>0</v>
      </c>
      <c r="AN27" s="13" t="s">
        <v>22</v>
      </c>
      <c r="AO27" s="29">
        <v>2.067544524441076</v>
      </c>
      <c r="AP27" s="45">
        <v>0.04</v>
      </c>
      <c r="AQ27" s="24">
        <f>$AP$27*$B$45*AQ39</f>
        <v>195.21599999999998</v>
      </c>
      <c r="AR27" s="13" t="s">
        <v>22</v>
      </c>
      <c r="AS27" s="14">
        <v>2.067544524441076</v>
      </c>
      <c r="AT27" s="12">
        <v>0.04</v>
      </c>
      <c r="AU27" s="24">
        <f>$I$27*AU39*$B$45</f>
        <v>353.52</v>
      </c>
      <c r="AV27" s="13" t="s">
        <v>22</v>
      </c>
      <c r="AW27" s="12">
        <v>0.04</v>
      </c>
      <c r="AX27" s="24">
        <f>$AW$27*$B$45*AX39</f>
        <v>67.632</v>
      </c>
      <c r="AY27" s="13" t="s">
        <v>22</v>
      </c>
      <c r="AZ27" s="29">
        <v>2.067544524441076</v>
      </c>
      <c r="BA27" s="12">
        <v>0</v>
      </c>
      <c r="BB27" s="24">
        <f>$BA$27*$B$45*BB39</f>
        <v>0</v>
      </c>
      <c r="BG27" s="1"/>
      <c r="BH27" s="1"/>
      <c r="BI27" s="1"/>
      <c r="BJ27" s="1"/>
    </row>
    <row r="28" spans="1:62" ht="68.25" customHeight="1">
      <c r="A28" s="75" t="s">
        <v>37</v>
      </c>
      <c r="B28" s="75"/>
      <c r="C28" s="75"/>
      <c r="D28" s="75"/>
      <c r="E28" s="75"/>
      <c r="F28" s="75"/>
      <c r="G28" s="9" t="s">
        <v>56</v>
      </c>
      <c r="H28" s="10">
        <v>23.776762031072376</v>
      </c>
      <c r="I28" s="12">
        <v>5.21</v>
      </c>
      <c r="J28" s="24">
        <f aca="true" t="shared" si="21" ref="J28:W28">$I$28*J39*$B$45</f>
        <v>33729.54</v>
      </c>
      <c r="K28" s="24">
        <f>$I$28*K39*$B$45</f>
        <v>33141.852</v>
      </c>
      <c r="L28" s="24">
        <f>$I$28*L39*$B$45</f>
        <v>38343.515999999996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>
        <f t="shared" si="21"/>
        <v>0</v>
      </c>
      <c r="T28" s="24">
        <f t="shared" si="21"/>
        <v>0</v>
      </c>
      <c r="U28" s="24">
        <f t="shared" si="21"/>
        <v>0</v>
      </c>
      <c r="V28" s="24">
        <f t="shared" si="21"/>
        <v>0</v>
      </c>
      <c r="W28" s="24">
        <f t="shared" si="21"/>
        <v>0</v>
      </c>
      <c r="X28" s="25" t="s">
        <v>21</v>
      </c>
      <c r="Y28" s="23">
        <v>23.776762031072376</v>
      </c>
      <c r="Z28" s="45">
        <v>4.75</v>
      </c>
      <c r="AA28" s="24">
        <f>$Z$28*AA39*$B$45</f>
        <v>0</v>
      </c>
      <c r="AB28" s="24">
        <f>$Z$28*AB39*$B$45</f>
        <v>0</v>
      </c>
      <c r="AC28" s="24">
        <f>$Z$28*AC39*$B$45</f>
        <v>0</v>
      </c>
      <c r="AD28" s="24">
        <f>$Z$28*AD39*$B$45</f>
        <v>0</v>
      </c>
      <c r="AE28" s="24">
        <f>$Z$28*AE39*$B$45</f>
        <v>0</v>
      </c>
      <c r="AF28" s="24" t="e">
        <f>#REF!*AF39*$B$45</f>
        <v>#REF!</v>
      </c>
      <c r="AG28" s="24" t="e">
        <f>#REF!*AG39*$B$45</f>
        <v>#REF!</v>
      </c>
      <c r="AH28" s="24" t="e">
        <f>#REF!*AH39*$B$45</f>
        <v>#REF!</v>
      </c>
      <c r="AI28" s="24" t="e">
        <f>#REF!*AI39*$B$45</f>
        <v>#REF!</v>
      </c>
      <c r="AJ28" s="25" t="s">
        <v>21</v>
      </c>
      <c r="AK28" s="23">
        <v>23.776762031072376</v>
      </c>
      <c r="AL28" s="12">
        <v>5.21</v>
      </c>
      <c r="AM28" s="24">
        <f>$AL$28*$B$45*AM39</f>
        <v>0</v>
      </c>
      <c r="AN28" s="9" t="s">
        <v>56</v>
      </c>
      <c r="AO28" s="23">
        <v>23.776762031072376</v>
      </c>
      <c r="AP28" s="45">
        <v>4.75</v>
      </c>
      <c r="AQ28" s="24">
        <f>$AP$28*$B$45*AQ39</f>
        <v>23181.899999999998</v>
      </c>
      <c r="AR28" s="9" t="s">
        <v>56</v>
      </c>
      <c r="AS28" s="10">
        <v>23.776762031072376</v>
      </c>
      <c r="AT28" s="12">
        <v>5.21</v>
      </c>
      <c r="AU28" s="24">
        <f>$I$28*AU39*$B$45</f>
        <v>46045.979999999996</v>
      </c>
      <c r="AV28" s="9" t="s">
        <v>56</v>
      </c>
      <c r="AW28" s="12">
        <v>1.56</v>
      </c>
      <c r="AX28" s="24">
        <f>$AW$28*$B$45*AX39</f>
        <v>2637.648</v>
      </c>
      <c r="AY28" s="9" t="s">
        <v>56</v>
      </c>
      <c r="AZ28" s="23">
        <v>23.776762031072376</v>
      </c>
      <c r="BA28" s="12">
        <v>2.35</v>
      </c>
      <c r="BB28" s="24">
        <f>$BA$28*$B$45*BB39</f>
        <v>10307.1</v>
      </c>
      <c r="BG28" s="1"/>
      <c r="BH28" s="1"/>
      <c r="BI28" s="1"/>
      <c r="BJ28" s="1"/>
    </row>
    <row r="29" spans="1:62" ht="12.75">
      <c r="A29" s="72" t="s">
        <v>23</v>
      </c>
      <c r="B29" s="72"/>
      <c r="C29" s="72"/>
      <c r="D29" s="72"/>
      <c r="E29" s="72"/>
      <c r="F29" s="72"/>
      <c r="G29" s="11"/>
      <c r="H29" s="6">
        <f>SUM(H30:H32)</f>
        <v>14.81716559302766</v>
      </c>
      <c r="I29" s="40">
        <f aca="true" t="shared" si="22" ref="I29:W29">SUM(I30:I35)</f>
        <v>3.15</v>
      </c>
      <c r="J29" s="21">
        <f t="shared" si="22"/>
        <v>20393.1</v>
      </c>
      <c r="K29" s="21">
        <f t="shared" si="22"/>
        <v>20037.78</v>
      </c>
      <c r="L29" s="21">
        <f t="shared" si="22"/>
        <v>23182.739999999998</v>
      </c>
      <c r="M29" s="21">
        <f t="shared" si="22"/>
        <v>0</v>
      </c>
      <c r="N29" s="21">
        <f t="shared" si="22"/>
        <v>0</v>
      </c>
      <c r="O29" s="21">
        <f t="shared" si="22"/>
        <v>0</v>
      </c>
      <c r="P29" s="21">
        <f t="shared" si="22"/>
        <v>0</v>
      </c>
      <c r="Q29" s="21">
        <f t="shared" si="22"/>
        <v>0</v>
      </c>
      <c r="R29" s="28" t="e">
        <f t="shared" si="22"/>
        <v>#REF!</v>
      </c>
      <c r="S29" s="28" t="e">
        <f t="shared" si="22"/>
        <v>#REF!</v>
      </c>
      <c r="T29" s="28" t="e">
        <f t="shared" si="22"/>
        <v>#REF!</v>
      </c>
      <c r="U29" s="28" t="e">
        <f t="shared" si="22"/>
        <v>#REF!</v>
      </c>
      <c r="V29" s="28" t="e">
        <f t="shared" si="22"/>
        <v>#REF!</v>
      </c>
      <c r="W29" s="21">
        <f t="shared" si="22"/>
        <v>0</v>
      </c>
      <c r="X29" s="26"/>
      <c r="Y29" s="28">
        <f>SUM(Y30:Y32)</f>
        <v>14.81716559302766</v>
      </c>
      <c r="Z29" s="46">
        <f aca="true" t="shared" si="23" ref="Z29:AE29">SUM(Z30:Z35)</f>
        <v>3.15</v>
      </c>
      <c r="AA29" s="21">
        <f t="shared" si="23"/>
        <v>0</v>
      </c>
      <c r="AB29" s="28">
        <f t="shared" si="23"/>
        <v>0</v>
      </c>
      <c r="AC29" s="21">
        <f t="shared" si="23"/>
        <v>0</v>
      </c>
      <c r="AD29" s="21">
        <f t="shared" si="23"/>
        <v>0</v>
      </c>
      <c r="AE29" s="21">
        <f t="shared" si="23"/>
        <v>0</v>
      </c>
      <c r="AF29" s="28" t="e">
        <f>SUM(AF30:AF35)</f>
        <v>#REF!</v>
      </c>
      <c r="AG29" s="28" t="e">
        <f>SUM(AG30:AG35)</f>
        <v>#REF!</v>
      </c>
      <c r="AH29" s="28" t="e">
        <f>SUM(AH30:AH35)</f>
        <v>#REF!</v>
      </c>
      <c r="AI29" s="28" t="e">
        <f>SUM(AI30:AI35)</f>
        <v>#REF!</v>
      </c>
      <c r="AJ29" s="26"/>
      <c r="AK29" s="28">
        <f>SUM(AK30:AK32)</f>
        <v>14.81716559302766</v>
      </c>
      <c r="AL29" s="40">
        <f>SUM(AL30:AL35)</f>
        <v>3.15</v>
      </c>
      <c r="AM29" s="28">
        <f>SUM(AM30:AM35)</f>
        <v>0</v>
      </c>
      <c r="AN29" s="11"/>
      <c r="AO29" s="28">
        <f>SUM(AO30:AO32)</f>
        <v>14.81716559302766</v>
      </c>
      <c r="AP29" s="46">
        <f>SUM(AP30:AP35)</f>
        <v>3.15</v>
      </c>
      <c r="AQ29" s="28">
        <f>SUM(AQ30:AQ35)</f>
        <v>15373.259999999998</v>
      </c>
      <c r="AR29" s="11"/>
      <c r="AS29" s="6">
        <f>SUM(AS30:AS32)</f>
        <v>14.81716559302766</v>
      </c>
      <c r="AT29" s="40">
        <f>SUM(AT30:AT35)</f>
        <v>3.15</v>
      </c>
      <c r="AU29" s="21">
        <f>SUM(AU30:AU35)</f>
        <v>27839.7</v>
      </c>
      <c r="AV29" s="11"/>
      <c r="AW29" s="40">
        <f>SUM(AW30:AW35)</f>
        <v>3.44</v>
      </c>
      <c r="AX29" s="31">
        <f>SUM(AX30:AX35)</f>
        <v>5816.352000000001</v>
      </c>
      <c r="AY29" s="11"/>
      <c r="AZ29" s="28">
        <f>SUM(AZ30:AZ32)</f>
        <v>14.81716559302766</v>
      </c>
      <c r="BA29" s="40">
        <f>SUM(BA30:BA35)</f>
        <v>1.47</v>
      </c>
      <c r="BB29" s="28">
        <f>SUM(BB30:BB35)</f>
        <v>6447.42</v>
      </c>
      <c r="BG29" s="1"/>
      <c r="BH29" s="1"/>
      <c r="BI29" s="1"/>
      <c r="BJ29" s="1"/>
    </row>
    <row r="30" spans="1:62" ht="126.75" customHeight="1">
      <c r="A30" s="75" t="s">
        <v>38</v>
      </c>
      <c r="B30" s="75"/>
      <c r="C30" s="75"/>
      <c r="D30" s="75"/>
      <c r="E30" s="75"/>
      <c r="F30" s="75"/>
      <c r="G30" s="13" t="s">
        <v>57</v>
      </c>
      <c r="H30" s="14">
        <v>11.753978779840848</v>
      </c>
      <c r="I30" s="12">
        <v>1.36</v>
      </c>
      <c r="J30" s="30">
        <f aca="true" t="shared" si="24" ref="J30:W30">$I$30*J39*$B$45</f>
        <v>8804.64</v>
      </c>
      <c r="K30" s="30">
        <f>$I$30*K39*$B$45</f>
        <v>8651.232</v>
      </c>
      <c r="L30" s="30">
        <f>$I$30*L39*$B$45</f>
        <v>10009.056</v>
      </c>
      <c r="M30" s="30">
        <f t="shared" si="24"/>
        <v>0</v>
      </c>
      <c r="N30" s="30">
        <f t="shared" si="24"/>
        <v>0</v>
      </c>
      <c r="O30" s="30">
        <f t="shared" si="24"/>
        <v>0</v>
      </c>
      <c r="P30" s="30">
        <f t="shared" si="24"/>
        <v>0</v>
      </c>
      <c r="Q30" s="30">
        <f t="shared" si="24"/>
        <v>0</v>
      </c>
      <c r="R30" s="30">
        <f t="shared" si="24"/>
        <v>0</v>
      </c>
      <c r="S30" s="30">
        <f t="shared" si="24"/>
        <v>0</v>
      </c>
      <c r="T30" s="30">
        <f t="shared" si="24"/>
        <v>0</v>
      </c>
      <c r="U30" s="30">
        <f t="shared" si="24"/>
        <v>0</v>
      </c>
      <c r="V30" s="30">
        <f t="shared" si="24"/>
        <v>0</v>
      </c>
      <c r="W30" s="30">
        <f t="shared" si="24"/>
        <v>0</v>
      </c>
      <c r="X30" s="27" t="s">
        <v>24</v>
      </c>
      <c r="Y30" s="29">
        <v>11.753978779840848</v>
      </c>
      <c r="Z30" s="45">
        <v>1.36</v>
      </c>
      <c r="AA30" s="30">
        <f>$Z$30*AA39*$B$45</f>
        <v>0</v>
      </c>
      <c r="AB30" s="30">
        <f>$Z$30*AB39*$B$45</f>
        <v>0</v>
      </c>
      <c r="AC30" s="30">
        <f>$Z$30*AC39*$B$45</f>
        <v>0</v>
      </c>
      <c r="AD30" s="30">
        <f>$Z$30*AD39*$B$45</f>
        <v>0</v>
      </c>
      <c r="AE30" s="30">
        <f>$Z$30*AE39*$B$45</f>
        <v>0</v>
      </c>
      <c r="AF30" s="24" t="e">
        <f>#REF!*AF39*$B$45</f>
        <v>#REF!</v>
      </c>
      <c r="AG30" s="24" t="e">
        <f>#REF!*AG39*$B$45</f>
        <v>#REF!</v>
      </c>
      <c r="AH30" s="24" t="e">
        <f>#REF!*AH39*$B$45</f>
        <v>#REF!</v>
      </c>
      <c r="AI30" s="24" t="e">
        <f>#REF!*AI39*$B$45</f>
        <v>#REF!</v>
      </c>
      <c r="AJ30" s="27" t="s">
        <v>24</v>
      </c>
      <c r="AK30" s="29">
        <v>11.753978779840848</v>
      </c>
      <c r="AL30" s="12">
        <v>1.36</v>
      </c>
      <c r="AM30" s="24">
        <f>$AL$30*$B$45*AM39</f>
        <v>0</v>
      </c>
      <c r="AN30" s="13" t="s">
        <v>57</v>
      </c>
      <c r="AO30" s="29">
        <v>11.753978779840848</v>
      </c>
      <c r="AP30" s="45">
        <v>1.36</v>
      </c>
      <c r="AQ30" s="24">
        <f>$AP$30*$B$45*AQ39</f>
        <v>6637.344</v>
      </c>
      <c r="AR30" s="13" t="s">
        <v>57</v>
      </c>
      <c r="AS30" s="14">
        <v>11.753978779840848</v>
      </c>
      <c r="AT30" s="12">
        <v>1.36</v>
      </c>
      <c r="AU30" s="30">
        <f>$I$30*AU39*$B$45</f>
        <v>12019.68</v>
      </c>
      <c r="AV30" s="13" t="s">
        <v>57</v>
      </c>
      <c r="AW30" s="12">
        <v>1.76</v>
      </c>
      <c r="AX30" s="24">
        <f>$AW$30*$B$45*AX39</f>
        <v>2975.8080000000004</v>
      </c>
      <c r="AY30" s="13" t="s">
        <v>75</v>
      </c>
      <c r="AZ30" s="29">
        <v>11.753978779840848</v>
      </c>
      <c r="BA30" s="12">
        <v>0</v>
      </c>
      <c r="BB30" s="24">
        <f>$BA$30*$B$45*BB39</f>
        <v>0</v>
      </c>
      <c r="BG30" s="1"/>
      <c r="BH30" s="1"/>
      <c r="BI30" s="1"/>
      <c r="BJ30" s="1"/>
    </row>
    <row r="31" spans="1:62" ht="54.75" customHeight="1">
      <c r="A31" s="69" t="s">
        <v>39</v>
      </c>
      <c r="B31" s="69"/>
      <c r="C31" s="69"/>
      <c r="D31" s="69"/>
      <c r="E31" s="69"/>
      <c r="F31" s="69"/>
      <c r="G31" s="13" t="s">
        <v>25</v>
      </c>
      <c r="H31" s="14">
        <v>2.2252747252747254</v>
      </c>
      <c r="I31" s="12">
        <v>0.89</v>
      </c>
      <c r="J31" s="30">
        <f aca="true" t="shared" si="25" ref="J31:W31">$I$31*J39*$B$45</f>
        <v>5761.860000000001</v>
      </c>
      <c r="K31" s="30">
        <f>$I$31*K39*$B$45</f>
        <v>5661.468000000001</v>
      </c>
      <c r="L31" s="30">
        <f>$I$31*L39*$B$45</f>
        <v>6550.044</v>
      </c>
      <c r="M31" s="30">
        <f t="shared" si="25"/>
        <v>0</v>
      </c>
      <c r="N31" s="30">
        <f t="shared" si="25"/>
        <v>0</v>
      </c>
      <c r="O31" s="30">
        <f t="shared" si="25"/>
        <v>0</v>
      </c>
      <c r="P31" s="30">
        <f t="shared" si="25"/>
        <v>0</v>
      </c>
      <c r="Q31" s="30">
        <f t="shared" si="25"/>
        <v>0</v>
      </c>
      <c r="R31" s="30">
        <f t="shared" si="25"/>
        <v>0</v>
      </c>
      <c r="S31" s="30">
        <f t="shared" si="25"/>
        <v>0</v>
      </c>
      <c r="T31" s="30">
        <f t="shared" si="25"/>
        <v>0</v>
      </c>
      <c r="U31" s="30">
        <f t="shared" si="25"/>
        <v>0</v>
      </c>
      <c r="V31" s="30">
        <f t="shared" si="25"/>
        <v>0</v>
      </c>
      <c r="W31" s="30">
        <f t="shared" si="25"/>
        <v>0</v>
      </c>
      <c r="X31" s="27" t="s">
        <v>25</v>
      </c>
      <c r="Y31" s="29">
        <v>2.2252747252747254</v>
      </c>
      <c r="Z31" s="45">
        <v>0.89</v>
      </c>
      <c r="AA31" s="30">
        <f>$Z$31*AA39*$B$45</f>
        <v>0</v>
      </c>
      <c r="AB31" s="30">
        <f>$Z$31*AB39*$B$45</f>
        <v>0</v>
      </c>
      <c r="AC31" s="30">
        <f>$Z$31*AC39*$B$45</f>
        <v>0</v>
      </c>
      <c r="AD31" s="30">
        <f>$Z$31*AD39*$B$45</f>
        <v>0</v>
      </c>
      <c r="AE31" s="30">
        <f>$Z$31*AE39*$B$45</f>
        <v>0</v>
      </c>
      <c r="AF31" s="24" t="e">
        <f>#REF!*AF39*$B$45</f>
        <v>#REF!</v>
      </c>
      <c r="AG31" s="24" t="e">
        <f>#REF!*AG39*$B$45</f>
        <v>#REF!</v>
      </c>
      <c r="AH31" s="24" t="e">
        <f>#REF!*AH39*$B$45</f>
        <v>#REF!</v>
      </c>
      <c r="AI31" s="24" t="e">
        <f>#REF!*AI39*$B$45</f>
        <v>#REF!</v>
      </c>
      <c r="AJ31" s="27" t="s">
        <v>25</v>
      </c>
      <c r="AK31" s="29">
        <v>2.2252747252747254</v>
      </c>
      <c r="AL31" s="12">
        <v>0.89</v>
      </c>
      <c r="AM31" s="24">
        <f>$AL$31*$B$45*AM39</f>
        <v>0</v>
      </c>
      <c r="AN31" s="13" t="s">
        <v>25</v>
      </c>
      <c r="AO31" s="29">
        <v>2.2252747252747254</v>
      </c>
      <c r="AP31" s="45">
        <v>0.89</v>
      </c>
      <c r="AQ31" s="24">
        <f>$AP$31*$B$45*AQ39</f>
        <v>4343.556</v>
      </c>
      <c r="AR31" s="13" t="s">
        <v>25</v>
      </c>
      <c r="AS31" s="14">
        <v>2.2252747252747254</v>
      </c>
      <c r="AT31" s="12">
        <v>0.89</v>
      </c>
      <c r="AU31" s="30">
        <f>$I$31*AU39*$B$45</f>
        <v>7865.82</v>
      </c>
      <c r="AV31" s="13" t="s">
        <v>25</v>
      </c>
      <c r="AW31" s="12">
        <v>0.72</v>
      </c>
      <c r="AX31" s="24">
        <f>$AW$31*$B$45*AX39</f>
        <v>1217.3760000000002</v>
      </c>
      <c r="AY31" s="13" t="s">
        <v>25</v>
      </c>
      <c r="AZ31" s="29">
        <v>2.2252747252747254</v>
      </c>
      <c r="BA31" s="12">
        <v>0.68</v>
      </c>
      <c r="BB31" s="24">
        <f>$BA$31*$B$45*BB39</f>
        <v>2982.48</v>
      </c>
      <c r="BG31" s="1"/>
      <c r="BH31" s="1"/>
      <c r="BI31" s="1"/>
      <c r="BJ31" s="1"/>
    </row>
    <row r="32" spans="1:62" ht="12.75">
      <c r="A32" s="69" t="s">
        <v>40</v>
      </c>
      <c r="B32" s="69"/>
      <c r="C32" s="69"/>
      <c r="D32" s="69"/>
      <c r="E32" s="69"/>
      <c r="F32" s="69"/>
      <c r="G32" s="9" t="s">
        <v>58</v>
      </c>
      <c r="H32" s="10">
        <v>0.8379120879120879</v>
      </c>
      <c r="I32" s="12">
        <v>0.58</v>
      </c>
      <c r="J32" s="30">
        <f aca="true" t="shared" si="26" ref="J32:W32">$I$32*J39*$B$45</f>
        <v>3754.9199999999996</v>
      </c>
      <c r="K32" s="30">
        <f>$I$32*K39*$B$45</f>
        <v>3689.4959999999996</v>
      </c>
      <c r="L32" s="30">
        <f>$I$32*L39*$B$45</f>
        <v>4268.567999999999</v>
      </c>
      <c r="M32" s="30">
        <f t="shared" si="26"/>
        <v>0</v>
      </c>
      <c r="N32" s="30">
        <f t="shared" si="26"/>
        <v>0</v>
      </c>
      <c r="O32" s="30">
        <f t="shared" si="26"/>
        <v>0</v>
      </c>
      <c r="P32" s="30">
        <f t="shared" si="26"/>
        <v>0</v>
      </c>
      <c r="Q32" s="30">
        <f t="shared" si="26"/>
        <v>0</v>
      </c>
      <c r="R32" s="30">
        <f t="shared" si="26"/>
        <v>0</v>
      </c>
      <c r="S32" s="30">
        <f t="shared" si="26"/>
        <v>0</v>
      </c>
      <c r="T32" s="30">
        <f t="shared" si="26"/>
        <v>0</v>
      </c>
      <c r="U32" s="30">
        <f t="shared" si="26"/>
        <v>0</v>
      </c>
      <c r="V32" s="30">
        <f t="shared" si="26"/>
        <v>0</v>
      </c>
      <c r="W32" s="30">
        <f t="shared" si="26"/>
        <v>0</v>
      </c>
      <c r="X32" s="25" t="s">
        <v>21</v>
      </c>
      <c r="Y32" s="23">
        <v>0.8379120879120879</v>
      </c>
      <c r="Z32" s="45">
        <v>0.58</v>
      </c>
      <c r="AA32" s="30">
        <f>$Z$32*AA39*$B$45</f>
        <v>0</v>
      </c>
      <c r="AB32" s="30">
        <f>$Z$32*AB39*$B$45</f>
        <v>0</v>
      </c>
      <c r="AC32" s="30">
        <f>$Z$32*AC39*$B$45</f>
        <v>0</v>
      </c>
      <c r="AD32" s="30">
        <f>$Z$32*AD39*$B$45</f>
        <v>0</v>
      </c>
      <c r="AE32" s="30">
        <f>$Z$32*AE39*$B$45</f>
        <v>0</v>
      </c>
      <c r="AF32" s="24" t="e">
        <f>#REF!*AF39*$B$45</f>
        <v>#REF!</v>
      </c>
      <c r="AG32" s="24" t="e">
        <f>#REF!*AG39*$B$45</f>
        <v>#REF!</v>
      </c>
      <c r="AH32" s="24" t="e">
        <f>#REF!*AH39*$B$45</f>
        <v>#REF!</v>
      </c>
      <c r="AI32" s="24" t="e">
        <f>#REF!*AI39*$B$45</f>
        <v>#REF!</v>
      </c>
      <c r="AJ32" s="25" t="s">
        <v>21</v>
      </c>
      <c r="AK32" s="23">
        <v>0.8379120879120879</v>
      </c>
      <c r="AL32" s="12">
        <v>0.58</v>
      </c>
      <c r="AM32" s="24">
        <f>$AL$32*$B$45*AM39</f>
        <v>0</v>
      </c>
      <c r="AN32" s="9" t="s">
        <v>58</v>
      </c>
      <c r="AO32" s="23">
        <v>0.8379120879120879</v>
      </c>
      <c r="AP32" s="45">
        <v>0.58</v>
      </c>
      <c r="AQ32" s="24">
        <f>$AP$32*$B$45*AQ39</f>
        <v>2830.6319999999996</v>
      </c>
      <c r="AR32" s="9" t="s">
        <v>58</v>
      </c>
      <c r="AS32" s="10">
        <v>0.8379120879120879</v>
      </c>
      <c r="AT32" s="12">
        <v>0.58</v>
      </c>
      <c r="AU32" s="30">
        <f>$I$32*AU39*$B$45</f>
        <v>5126.039999999999</v>
      </c>
      <c r="AV32" s="9" t="s">
        <v>58</v>
      </c>
      <c r="AW32" s="12">
        <v>0.64</v>
      </c>
      <c r="AX32" s="24">
        <f>$AW$32*$B$45*AX39</f>
        <v>1082.112</v>
      </c>
      <c r="AY32" s="9" t="s">
        <v>58</v>
      </c>
      <c r="AZ32" s="23">
        <v>0.8379120879120879</v>
      </c>
      <c r="BA32" s="12">
        <v>0.47</v>
      </c>
      <c r="BB32" s="24">
        <f>$BA$32*$B$45*BB39</f>
        <v>2061.42</v>
      </c>
      <c r="BG32" s="1"/>
      <c r="BH32" s="1"/>
      <c r="BI32" s="1"/>
      <c r="BJ32" s="1"/>
    </row>
    <row r="33" spans="1:62" ht="12.75">
      <c r="A33" s="69" t="s">
        <v>45</v>
      </c>
      <c r="B33" s="69"/>
      <c r="C33" s="69"/>
      <c r="D33" s="69"/>
      <c r="E33" s="69"/>
      <c r="F33" s="69"/>
      <c r="G33" s="9" t="s">
        <v>56</v>
      </c>
      <c r="H33" s="10">
        <v>0.8379120879120879</v>
      </c>
      <c r="I33" s="12">
        <v>0.32</v>
      </c>
      <c r="J33" s="30">
        <f aca="true" t="shared" si="27" ref="J33:W33">$I$33*J39*$B$45</f>
        <v>2071.6800000000003</v>
      </c>
      <c r="K33" s="30">
        <f>$I$33*K39*$B$45</f>
        <v>2035.584</v>
      </c>
      <c r="L33" s="30">
        <f>$I$33*L39*$B$45</f>
        <v>2355.072</v>
      </c>
      <c r="M33" s="30">
        <f t="shared" si="27"/>
        <v>0</v>
      </c>
      <c r="N33" s="30">
        <f t="shared" si="27"/>
        <v>0</v>
      </c>
      <c r="O33" s="30">
        <f t="shared" si="27"/>
        <v>0</v>
      </c>
      <c r="P33" s="30">
        <f t="shared" si="27"/>
        <v>0</v>
      </c>
      <c r="Q33" s="30">
        <f t="shared" si="27"/>
        <v>0</v>
      </c>
      <c r="R33" s="30">
        <f t="shared" si="27"/>
        <v>0</v>
      </c>
      <c r="S33" s="30">
        <f t="shared" si="27"/>
        <v>0</v>
      </c>
      <c r="T33" s="30">
        <f t="shared" si="27"/>
        <v>0</v>
      </c>
      <c r="U33" s="30">
        <f t="shared" si="27"/>
        <v>0</v>
      </c>
      <c r="V33" s="30">
        <f t="shared" si="27"/>
        <v>0</v>
      </c>
      <c r="W33" s="30">
        <f t="shared" si="27"/>
        <v>0</v>
      </c>
      <c r="X33" s="25" t="s">
        <v>21</v>
      </c>
      <c r="Y33" s="23">
        <v>0.8379120879120879</v>
      </c>
      <c r="Z33" s="45">
        <v>0.32</v>
      </c>
      <c r="AA33" s="30">
        <f>$Z$33*AA39*$B$45</f>
        <v>0</v>
      </c>
      <c r="AB33" s="30">
        <f>$Z$33*AB39*$B$45</f>
        <v>0</v>
      </c>
      <c r="AC33" s="30">
        <f>$Z$33*AC39*$B$45</f>
        <v>0</v>
      </c>
      <c r="AD33" s="30">
        <f>$Z$33*AD39*$B$45</f>
        <v>0</v>
      </c>
      <c r="AE33" s="30">
        <f>$Z$33*AE39*$B$45</f>
        <v>0</v>
      </c>
      <c r="AF33" s="24" t="e">
        <f>#REF!*AF39*$B$45</f>
        <v>#REF!</v>
      </c>
      <c r="AG33" s="24" t="e">
        <f>#REF!*AG39*$B$45</f>
        <v>#REF!</v>
      </c>
      <c r="AH33" s="24" t="e">
        <f>#REF!*AH39*$B$45</f>
        <v>#REF!</v>
      </c>
      <c r="AI33" s="24" t="e">
        <f>#REF!*AI39*$B$45</f>
        <v>#REF!</v>
      </c>
      <c r="AJ33" s="25" t="s">
        <v>21</v>
      </c>
      <c r="AK33" s="23">
        <v>0.8379120879120879</v>
      </c>
      <c r="AL33" s="12">
        <v>0.32</v>
      </c>
      <c r="AM33" s="24">
        <f>$AL$33*$B$45*AM39</f>
        <v>0</v>
      </c>
      <c r="AN33" s="9" t="s">
        <v>56</v>
      </c>
      <c r="AO33" s="23">
        <v>0.8379120879120879</v>
      </c>
      <c r="AP33" s="45">
        <v>0.32</v>
      </c>
      <c r="AQ33" s="24">
        <f>$AP$33*$B$45*AQ39</f>
        <v>1561.7279999999998</v>
      </c>
      <c r="AR33" s="9" t="s">
        <v>56</v>
      </c>
      <c r="AS33" s="10">
        <v>0.8379120879120879</v>
      </c>
      <c r="AT33" s="12">
        <v>0.32</v>
      </c>
      <c r="AU33" s="30">
        <f>$I$33*AU39*$B$45</f>
        <v>2828.16</v>
      </c>
      <c r="AV33" s="9" t="s">
        <v>56</v>
      </c>
      <c r="AW33" s="12">
        <v>0.32</v>
      </c>
      <c r="AX33" s="24">
        <f>$AW$33*$B$45*AX39</f>
        <v>541.056</v>
      </c>
      <c r="AY33" s="9" t="s">
        <v>56</v>
      </c>
      <c r="AZ33" s="23">
        <v>0.8379120879120879</v>
      </c>
      <c r="BA33" s="12">
        <v>0.32</v>
      </c>
      <c r="BB33" s="24">
        <f>$BA$33*$B$45*BB39</f>
        <v>1403.52</v>
      </c>
      <c r="BG33" s="1"/>
      <c r="BH33" s="1"/>
      <c r="BI33" s="1"/>
      <c r="BJ33" s="1"/>
    </row>
    <row r="34" spans="1:62" ht="12.75">
      <c r="A34" s="69" t="s">
        <v>46</v>
      </c>
      <c r="B34" s="69"/>
      <c r="C34" s="69"/>
      <c r="D34" s="69"/>
      <c r="E34" s="69"/>
      <c r="F34" s="69"/>
      <c r="G34" s="9" t="s">
        <v>21</v>
      </c>
      <c r="H34" s="10">
        <v>0.8379120879120879</v>
      </c>
      <c r="I34" s="12">
        <v>0</v>
      </c>
      <c r="J34" s="30">
        <f aca="true" t="shared" si="28" ref="J34:Q34">$I$34*J39*$B$45</f>
        <v>0</v>
      </c>
      <c r="K34" s="30">
        <f t="shared" si="28"/>
        <v>0</v>
      </c>
      <c r="L34" s="30">
        <f t="shared" si="28"/>
        <v>0</v>
      </c>
      <c r="M34" s="30">
        <f t="shared" si="28"/>
        <v>0</v>
      </c>
      <c r="N34" s="30">
        <f t="shared" si="28"/>
        <v>0</v>
      </c>
      <c r="O34" s="30">
        <f t="shared" si="28"/>
        <v>0</v>
      </c>
      <c r="P34" s="30">
        <f t="shared" si="28"/>
        <v>0</v>
      </c>
      <c r="Q34" s="30">
        <f t="shared" si="28"/>
        <v>0</v>
      </c>
      <c r="R34" s="24" t="e">
        <f>#REF!*R39*$B$45</f>
        <v>#REF!</v>
      </c>
      <c r="S34" s="24" t="e">
        <f>#REF!*S39*$B$45</f>
        <v>#REF!</v>
      </c>
      <c r="T34" s="24" t="e">
        <f>#REF!*T39*$B$45</f>
        <v>#REF!</v>
      </c>
      <c r="U34" s="24" t="e">
        <f>#REF!*U39*$B$45</f>
        <v>#REF!</v>
      </c>
      <c r="V34" s="24" t="e">
        <f>#REF!*V39*$B$45</f>
        <v>#REF!</v>
      </c>
      <c r="W34" s="30">
        <f>$I$34*W39*$B$45</f>
        <v>0</v>
      </c>
      <c r="X34" s="25" t="s">
        <v>21</v>
      </c>
      <c r="Y34" s="23">
        <v>0.8379120879120879</v>
      </c>
      <c r="Z34" s="45">
        <v>0</v>
      </c>
      <c r="AA34" s="30">
        <f>$Z$34*AA39*$B$45</f>
        <v>0</v>
      </c>
      <c r="AB34" s="30">
        <f>$Z$34*AB39*$B$45</f>
        <v>0</v>
      </c>
      <c r="AC34" s="30">
        <f>$Z$34*AC39*$B$45</f>
        <v>0</v>
      </c>
      <c r="AD34" s="30">
        <f>$Z$34*AD39*$B$45</f>
        <v>0</v>
      </c>
      <c r="AE34" s="30">
        <f>$Z$34*AE39*$B$45</f>
        <v>0</v>
      </c>
      <c r="AF34" s="24" t="e">
        <f>#REF!*AF39*$B$45</f>
        <v>#REF!</v>
      </c>
      <c r="AG34" s="24" t="e">
        <f>#REF!*AG39*$B$45</f>
        <v>#REF!</v>
      </c>
      <c r="AH34" s="24" t="e">
        <f>#REF!*AH39*$B$45</f>
        <v>#REF!</v>
      </c>
      <c r="AI34" s="24" t="e">
        <f>#REF!*AI39*$B$45</f>
        <v>#REF!</v>
      </c>
      <c r="AJ34" s="25" t="s">
        <v>21</v>
      </c>
      <c r="AK34" s="23">
        <v>0.8379120879120879</v>
      </c>
      <c r="AL34" s="12">
        <v>0</v>
      </c>
      <c r="AM34" s="24">
        <f>$AL$34*$B$45*AM39</f>
        <v>0</v>
      </c>
      <c r="AN34" s="9" t="s">
        <v>21</v>
      </c>
      <c r="AO34" s="23">
        <v>0.8379120879120879</v>
      </c>
      <c r="AP34" s="45">
        <v>0</v>
      </c>
      <c r="AQ34" s="24">
        <f>$AP$34*$B$45*AQ39</f>
        <v>0</v>
      </c>
      <c r="AR34" s="9" t="s">
        <v>21</v>
      </c>
      <c r="AS34" s="10">
        <v>0.8379120879120879</v>
      </c>
      <c r="AT34" s="12">
        <v>0</v>
      </c>
      <c r="AU34" s="30">
        <f>$I$34*AU39*$B$45</f>
        <v>0</v>
      </c>
      <c r="AV34" s="9" t="s">
        <v>21</v>
      </c>
      <c r="AW34" s="12">
        <v>0</v>
      </c>
      <c r="AX34" s="24">
        <f>$AW$34*$B$45*AX39</f>
        <v>0</v>
      </c>
      <c r="AY34" s="9" t="s">
        <v>56</v>
      </c>
      <c r="AZ34" s="23">
        <v>0.8379120879120879</v>
      </c>
      <c r="BA34" s="12">
        <v>0</v>
      </c>
      <c r="BB34" s="24">
        <f>$AP$34*$B$45*BB39</f>
        <v>0</v>
      </c>
      <c r="BG34" s="1"/>
      <c r="BH34" s="1"/>
      <c r="BI34" s="1"/>
      <c r="BJ34" s="1"/>
    </row>
    <row r="35" spans="1:62" ht="12.75">
      <c r="A35" s="69" t="s">
        <v>47</v>
      </c>
      <c r="B35" s="69"/>
      <c r="C35" s="69"/>
      <c r="D35" s="69"/>
      <c r="E35" s="69"/>
      <c r="F35" s="69"/>
      <c r="G35" s="9" t="s">
        <v>21</v>
      </c>
      <c r="H35" s="10">
        <v>0.8379120879120879</v>
      </c>
      <c r="I35" s="12">
        <v>0</v>
      </c>
      <c r="J35" s="30">
        <f aca="true" t="shared" si="29" ref="J35:Q35">$I$35*J39*$B$45</f>
        <v>0</v>
      </c>
      <c r="K35" s="30">
        <f t="shared" si="29"/>
        <v>0</v>
      </c>
      <c r="L35" s="30">
        <f t="shared" si="29"/>
        <v>0</v>
      </c>
      <c r="M35" s="30">
        <f t="shared" si="29"/>
        <v>0</v>
      </c>
      <c r="N35" s="30">
        <f t="shared" si="29"/>
        <v>0</v>
      </c>
      <c r="O35" s="30">
        <f t="shared" si="29"/>
        <v>0</v>
      </c>
      <c r="P35" s="30">
        <f t="shared" si="29"/>
        <v>0</v>
      </c>
      <c r="Q35" s="30">
        <f t="shared" si="29"/>
        <v>0</v>
      </c>
      <c r="R35" s="24" t="e">
        <f>#REF!*R39*$B$45</f>
        <v>#REF!</v>
      </c>
      <c r="S35" s="24" t="e">
        <f>#REF!*S39*$B$45</f>
        <v>#REF!</v>
      </c>
      <c r="T35" s="24" t="e">
        <f>#REF!*T39*$B$45</f>
        <v>#REF!</v>
      </c>
      <c r="U35" s="24" t="e">
        <f>#REF!*U39*$B$45</f>
        <v>#REF!</v>
      </c>
      <c r="V35" s="24" t="e">
        <f>#REF!*V39*$B$45</f>
        <v>#REF!</v>
      </c>
      <c r="W35" s="30">
        <f>$I$35*W39*$B$45</f>
        <v>0</v>
      </c>
      <c r="X35" s="25" t="s">
        <v>21</v>
      </c>
      <c r="Y35" s="23">
        <v>0.8379120879120879</v>
      </c>
      <c r="Z35" s="45">
        <v>0</v>
      </c>
      <c r="AA35" s="30">
        <f>$Z$35*AA39*$B$45</f>
        <v>0</v>
      </c>
      <c r="AB35" s="30">
        <f>$Z$35*AB39*$B$45</f>
        <v>0</v>
      </c>
      <c r="AC35" s="30">
        <f>$Z$35*AC39*$B$45</f>
        <v>0</v>
      </c>
      <c r="AD35" s="30">
        <f>$Z$35*AD39*$B$45</f>
        <v>0</v>
      </c>
      <c r="AE35" s="30">
        <f>$Z$35*AE39*$B$45</f>
        <v>0</v>
      </c>
      <c r="AF35" s="24" t="e">
        <f>#REF!*AF39*$B$45</f>
        <v>#REF!</v>
      </c>
      <c r="AG35" s="24" t="e">
        <f>#REF!*AG39*$B$45</f>
        <v>#REF!</v>
      </c>
      <c r="AH35" s="24" t="e">
        <f>#REF!*AH39*$B$45</f>
        <v>#REF!</v>
      </c>
      <c r="AI35" s="24" t="e">
        <f>#REF!*AI39*$B$45</f>
        <v>#REF!</v>
      </c>
      <c r="AJ35" s="25" t="s">
        <v>21</v>
      </c>
      <c r="AK35" s="23">
        <v>0.8379120879120879</v>
      </c>
      <c r="AL35" s="12">
        <v>0</v>
      </c>
      <c r="AM35" s="24">
        <f>$AL$35*$B$45*AM39</f>
        <v>0</v>
      </c>
      <c r="AN35" s="9" t="s">
        <v>21</v>
      </c>
      <c r="AO35" s="23">
        <v>0.8379120879120879</v>
      </c>
      <c r="AP35" s="45">
        <v>0</v>
      </c>
      <c r="AQ35" s="24">
        <f>$AP$35*$B$45*AQ39</f>
        <v>0</v>
      </c>
      <c r="AR35" s="9" t="s">
        <v>21</v>
      </c>
      <c r="AS35" s="10">
        <v>0.8379120879120879</v>
      </c>
      <c r="AT35" s="12">
        <v>0</v>
      </c>
      <c r="AU35" s="30">
        <f>$I$35*AU39*$B$45</f>
        <v>0</v>
      </c>
      <c r="AV35" s="9" t="s">
        <v>21</v>
      </c>
      <c r="AW35" s="12">
        <v>0</v>
      </c>
      <c r="AX35" s="24">
        <f>$AW$35*$B$45*AX39</f>
        <v>0</v>
      </c>
      <c r="AY35" s="9" t="s">
        <v>21</v>
      </c>
      <c r="AZ35" s="23">
        <v>0.8379120879120879</v>
      </c>
      <c r="BA35" s="12">
        <v>0</v>
      </c>
      <c r="BB35" s="24">
        <f>$AP$35*$B$45*BB39</f>
        <v>0</v>
      </c>
      <c r="BG35" s="1"/>
      <c r="BH35" s="1"/>
      <c r="BI35" s="1"/>
      <c r="BJ35" s="1"/>
    </row>
    <row r="36" spans="1:62" ht="12.75">
      <c r="A36" s="72" t="s">
        <v>41</v>
      </c>
      <c r="B36" s="72"/>
      <c r="C36" s="72"/>
      <c r="D36" s="72"/>
      <c r="E36" s="72"/>
      <c r="F36" s="72"/>
      <c r="G36" s="11"/>
      <c r="H36" s="6">
        <f>SUM(H38:H40)</f>
        <v>114.22570239999999</v>
      </c>
      <c r="I36" s="40">
        <v>0.62</v>
      </c>
      <c r="J36" s="31">
        <f aca="true" t="shared" si="30" ref="J36:W36">$I$36*J39*$B$45</f>
        <v>4013.88</v>
      </c>
      <c r="K36" s="31">
        <f>$I$36*K39*$B$45</f>
        <v>3943.9440000000004</v>
      </c>
      <c r="L36" s="31">
        <f>$I$36*L39*$B$45</f>
        <v>4562.951999999999</v>
      </c>
      <c r="M36" s="31">
        <f t="shared" si="30"/>
        <v>0</v>
      </c>
      <c r="N36" s="31">
        <f t="shared" si="30"/>
        <v>0</v>
      </c>
      <c r="O36" s="31">
        <f t="shared" si="30"/>
        <v>0</v>
      </c>
      <c r="P36" s="31">
        <f t="shared" si="30"/>
        <v>0</v>
      </c>
      <c r="Q36" s="31">
        <f t="shared" si="30"/>
        <v>0</v>
      </c>
      <c r="R36" s="31">
        <f t="shared" si="30"/>
        <v>0</v>
      </c>
      <c r="S36" s="31">
        <f t="shared" si="30"/>
        <v>0</v>
      </c>
      <c r="T36" s="31">
        <f t="shared" si="30"/>
        <v>0</v>
      </c>
      <c r="U36" s="31">
        <f t="shared" si="30"/>
        <v>0</v>
      </c>
      <c r="V36" s="31">
        <f t="shared" si="30"/>
        <v>0</v>
      </c>
      <c r="W36" s="31">
        <f t="shared" si="30"/>
        <v>0</v>
      </c>
      <c r="X36" s="26"/>
      <c r="Y36" s="28">
        <f>SUM(Y38:Y40)</f>
        <v>114.22570239999999</v>
      </c>
      <c r="Z36" s="46">
        <v>0.62</v>
      </c>
      <c r="AA36" s="31">
        <f>$Z$36*AA39*$B$45</f>
        <v>0</v>
      </c>
      <c r="AB36" s="31">
        <f>$Z$36*AB39*$B$45</f>
        <v>0</v>
      </c>
      <c r="AC36" s="31">
        <f>$Z$36*AC39*$B$45</f>
        <v>0</v>
      </c>
      <c r="AD36" s="31">
        <f>$Z$36*AD39*$B$45</f>
        <v>0</v>
      </c>
      <c r="AE36" s="31">
        <f>$Z$36*AE39*$B$45</f>
        <v>0</v>
      </c>
      <c r="AF36" s="31" t="e">
        <f>#REF!*AF39*$B$45</f>
        <v>#REF!</v>
      </c>
      <c r="AG36" s="31" t="e">
        <f>#REF!*AG39*$B$45</f>
        <v>#REF!</v>
      </c>
      <c r="AH36" s="31" t="e">
        <f>#REF!*AH39*$B$45</f>
        <v>#REF!</v>
      </c>
      <c r="AI36" s="31" t="e">
        <f>#REF!*AI39*$B$45</f>
        <v>#REF!</v>
      </c>
      <c r="AJ36" s="26"/>
      <c r="AK36" s="28">
        <f>SUM(AK38:AK40)</f>
        <v>114.22570239999999</v>
      </c>
      <c r="AL36" s="40">
        <v>0</v>
      </c>
      <c r="AM36" s="31">
        <f>$AL$36*$B$45*AM39</f>
        <v>0</v>
      </c>
      <c r="AN36" s="11"/>
      <c r="AO36" s="28">
        <f>SUM(AO38:AO40)</f>
        <v>114.22570239999999</v>
      </c>
      <c r="AP36" s="46">
        <v>0.62</v>
      </c>
      <c r="AQ36" s="31">
        <f>$AP$36*$B$45*AQ39</f>
        <v>3025.8479999999995</v>
      </c>
      <c r="AR36" s="11"/>
      <c r="AS36" s="6">
        <f>SUM(AS38:AS40)</f>
        <v>114.22570239999999</v>
      </c>
      <c r="AT36" s="40"/>
      <c r="AU36" s="31"/>
      <c r="AV36" s="11"/>
      <c r="AW36" s="40"/>
      <c r="AX36" s="31"/>
      <c r="AY36" s="11"/>
      <c r="AZ36" s="28">
        <f>SUM(AZ38:AZ40)</f>
        <v>114.22570239999999</v>
      </c>
      <c r="BA36" s="40">
        <v>0.62</v>
      </c>
      <c r="BB36" s="31">
        <f>$BA$36*$B$45*BB39</f>
        <v>2719.3199999999997</v>
      </c>
      <c r="BG36" s="1"/>
      <c r="BH36" s="1"/>
      <c r="BI36" s="1"/>
      <c r="BJ36" s="1"/>
    </row>
    <row r="37" spans="1:62" ht="12.75">
      <c r="A37" s="78" t="s">
        <v>44</v>
      </c>
      <c r="B37" s="79"/>
      <c r="C37" s="79"/>
      <c r="D37" s="79"/>
      <c r="E37" s="79"/>
      <c r="F37" s="80"/>
      <c r="G37" s="11"/>
      <c r="H37" s="6"/>
      <c r="I37" s="40">
        <v>1.09</v>
      </c>
      <c r="J37" s="31">
        <f aca="true" t="shared" si="31" ref="J37:W37">$I$37*J39*$B$45</f>
        <v>7056.660000000001</v>
      </c>
      <c r="K37" s="31">
        <f>$I$37*K39*$B$45</f>
        <v>6933.7080000000005</v>
      </c>
      <c r="L37" s="31">
        <f>$I$37*L39*$B$45</f>
        <v>8021.964</v>
      </c>
      <c r="M37" s="31">
        <f t="shared" si="31"/>
        <v>0</v>
      </c>
      <c r="N37" s="31">
        <f t="shared" si="31"/>
        <v>0</v>
      </c>
      <c r="O37" s="31">
        <f t="shared" si="31"/>
        <v>0</v>
      </c>
      <c r="P37" s="31">
        <f t="shared" si="31"/>
        <v>0</v>
      </c>
      <c r="Q37" s="31">
        <f t="shared" si="31"/>
        <v>0</v>
      </c>
      <c r="R37" s="31">
        <f t="shared" si="31"/>
        <v>0</v>
      </c>
      <c r="S37" s="31">
        <f t="shared" si="31"/>
        <v>0</v>
      </c>
      <c r="T37" s="31">
        <f t="shared" si="31"/>
        <v>0</v>
      </c>
      <c r="U37" s="31">
        <f t="shared" si="31"/>
        <v>0</v>
      </c>
      <c r="V37" s="31">
        <f t="shared" si="31"/>
        <v>0</v>
      </c>
      <c r="W37" s="31">
        <f t="shared" si="31"/>
        <v>0</v>
      </c>
      <c r="X37" s="26"/>
      <c r="Y37" s="28"/>
      <c r="Z37" s="46">
        <v>1.15</v>
      </c>
      <c r="AA37" s="31">
        <f>$Z$37*AA39*$B$45</f>
        <v>0</v>
      </c>
      <c r="AB37" s="31">
        <f>$Z$37*AB39*$B$45</f>
        <v>0</v>
      </c>
      <c r="AC37" s="31">
        <f>$Z$37*AC39*$B$45</f>
        <v>0</v>
      </c>
      <c r="AD37" s="31">
        <f>$Z$37*AD39*$B$45</f>
        <v>0</v>
      </c>
      <c r="AE37" s="31">
        <f>$Z$37*AE39*$B$45</f>
        <v>0</v>
      </c>
      <c r="AF37" s="31" t="e">
        <f>#REF!*AF39*$B$45</f>
        <v>#REF!</v>
      </c>
      <c r="AG37" s="31" t="e">
        <f>#REF!*AG39*$B$45</f>
        <v>#REF!</v>
      </c>
      <c r="AH37" s="31" t="e">
        <f>#REF!*AH39*$B$45</f>
        <v>#REF!</v>
      </c>
      <c r="AI37" s="31" t="e">
        <f>#REF!*AI39*$B$45</f>
        <v>#REF!</v>
      </c>
      <c r="AJ37" s="26"/>
      <c r="AK37" s="28"/>
      <c r="AL37" s="40">
        <v>1.09</v>
      </c>
      <c r="AM37" s="31">
        <f>$AL$37*$B$45*AM39</f>
        <v>0</v>
      </c>
      <c r="AN37" s="11"/>
      <c r="AO37" s="28"/>
      <c r="AP37" s="46">
        <v>1.15</v>
      </c>
      <c r="AQ37" s="31">
        <f>$AP$37*$B$45*AQ39</f>
        <v>5612.459999999999</v>
      </c>
      <c r="AR37" s="11"/>
      <c r="AS37" s="6"/>
      <c r="AT37" s="40">
        <v>1.09</v>
      </c>
      <c r="AU37" s="31">
        <f>$I$37*AU39*$B$45</f>
        <v>9633.420000000002</v>
      </c>
      <c r="AV37" s="11"/>
      <c r="AW37" s="40">
        <v>1.21</v>
      </c>
      <c r="AX37" s="31">
        <f>$AW$37*$B$45*AX39</f>
        <v>2045.868</v>
      </c>
      <c r="AY37" s="11"/>
      <c r="AZ37" s="28"/>
      <c r="BA37" s="40">
        <v>0.95</v>
      </c>
      <c r="BB37" s="31">
        <f>$BA$37*$B$45*BB39</f>
        <v>4166.7</v>
      </c>
      <c r="BG37" s="1"/>
      <c r="BH37" s="1"/>
      <c r="BI37" s="1"/>
      <c r="BJ37" s="1"/>
    </row>
    <row r="38" spans="1:62" ht="12.75">
      <c r="A38" s="77" t="s">
        <v>26</v>
      </c>
      <c r="B38" s="77"/>
      <c r="C38" s="77"/>
      <c r="D38" s="77"/>
      <c r="E38" s="77"/>
      <c r="F38" s="77"/>
      <c r="G38" s="15"/>
      <c r="H38" s="16">
        <f>H29+H24+H15+H10</f>
        <v>99.99999999999999</v>
      </c>
      <c r="I38" s="41"/>
      <c r="J38" s="21">
        <f>J29+J24+J15+J10+J36+J37</f>
        <v>100411.74000000002</v>
      </c>
      <c r="K38" s="21">
        <f aca="true" t="shared" si="32" ref="K38:W38">K29+K24+K15+K10+K36+K37</f>
        <v>98662.212</v>
      </c>
      <c r="L38" s="21">
        <f t="shared" si="32"/>
        <v>114147.39599999998</v>
      </c>
      <c r="M38" s="21">
        <f t="shared" si="32"/>
        <v>0</v>
      </c>
      <c r="N38" s="21">
        <f t="shared" si="32"/>
        <v>0</v>
      </c>
      <c r="O38" s="21">
        <f t="shared" si="32"/>
        <v>0</v>
      </c>
      <c r="P38" s="21">
        <f t="shared" si="32"/>
        <v>0</v>
      </c>
      <c r="Q38" s="21">
        <f t="shared" si="32"/>
        <v>0</v>
      </c>
      <c r="R38" s="21" t="e">
        <f t="shared" si="32"/>
        <v>#REF!</v>
      </c>
      <c r="S38" s="21" t="e">
        <f t="shared" si="32"/>
        <v>#REF!</v>
      </c>
      <c r="T38" s="21" t="e">
        <f t="shared" si="32"/>
        <v>#REF!</v>
      </c>
      <c r="U38" s="21" t="e">
        <f t="shared" si="32"/>
        <v>#REF!</v>
      </c>
      <c r="V38" s="21" t="e">
        <f t="shared" si="32"/>
        <v>#REF!</v>
      </c>
      <c r="W38" s="21">
        <f t="shared" si="32"/>
        <v>0</v>
      </c>
      <c r="X38" s="32"/>
      <c r="Y38" s="33">
        <f>Y29+Y24+Y15+Y10</f>
        <v>99.99999999999999</v>
      </c>
      <c r="Z38" s="46"/>
      <c r="AA38" s="21">
        <f aca="true" t="shared" si="33" ref="AA38:AI38">AA29+AA24+AA15+AA10+AA36+AA37</f>
        <v>0</v>
      </c>
      <c r="AB38" s="21">
        <f t="shared" si="33"/>
        <v>0</v>
      </c>
      <c r="AC38" s="21">
        <f t="shared" si="33"/>
        <v>0</v>
      </c>
      <c r="AD38" s="21">
        <f t="shared" si="33"/>
        <v>0</v>
      </c>
      <c r="AE38" s="21">
        <f t="shared" si="33"/>
        <v>0</v>
      </c>
      <c r="AF38" s="21" t="e">
        <f t="shared" si="33"/>
        <v>#REF!</v>
      </c>
      <c r="AG38" s="21" t="e">
        <f t="shared" si="33"/>
        <v>#REF!</v>
      </c>
      <c r="AH38" s="21" t="e">
        <f t="shared" si="33"/>
        <v>#REF!</v>
      </c>
      <c r="AI38" s="21" t="e">
        <f t="shared" si="33"/>
        <v>#REF!</v>
      </c>
      <c r="AJ38" s="32"/>
      <c r="AK38" s="33">
        <f>AK29+AK24+AK15+AK10</f>
        <v>99.99999999999999</v>
      </c>
      <c r="AL38" s="41"/>
      <c r="AM38" s="21">
        <f>AM29+AM24+AM15+AM10+AM36+AM37</f>
        <v>0</v>
      </c>
      <c r="AN38" s="15"/>
      <c r="AO38" s="33">
        <f>AO29+AO24+AO15+AO10</f>
        <v>99.99999999999999</v>
      </c>
      <c r="AP38" s="46"/>
      <c r="AQ38" s="21">
        <f>AQ29+AQ24+AQ15+AQ10+AQ36+AQ37</f>
        <v>73742.84399999998</v>
      </c>
      <c r="AR38" s="15"/>
      <c r="AS38" s="16">
        <f>AS29+AS24+AS15+AS10</f>
        <v>99.99999999999999</v>
      </c>
      <c r="AT38" s="41"/>
      <c r="AU38" s="21">
        <f>AU29+AU24+AU15+AU10+AU36+AU37</f>
        <v>131597.82</v>
      </c>
      <c r="AV38" s="15"/>
      <c r="AW38" s="12"/>
      <c r="AX38" s="21">
        <f>AX29+AX24+AX15+AX10+AX36+AX37</f>
        <v>25581.804</v>
      </c>
      <c r="AY38" s="15"/>
      <c r="AZ38" s="33">
        <f>AZ29+AZ24+AZ15+AZ10</f>
        <v>99.99999999999999</v>
      </c>
      <c r="BA38" s="12"/>
      <c r="BB38" s="21">
        <f>BB29+BB24+BB15+BB10+BB36+BB37</f>
        <v>46491.6</v>
      </c>
      <c r="BC38" s="61">
        <f>J38+K38+L38+AQ38+AU38+AX38+BB38</f>
        <v>590635.416</v>
      </c>
      <c r="BD38" s="62">
        <f>BC38/12*0.05</f>
        <v>2460.9809</v>
      </c>
      <c r="BG38" s="1"/>
      <c r="BH38" s="1"/>
      <c r="BI38" s="1"/>
      <c r="BJ38" s="1"/>
    </row>
    <row r="39" spans="1:62" ht="12.75">
      <c r="A39" s="77" t="s">
        <v>27</v>
      </c>
      <c r="B39" s="77"/>
      <c r="C39" s="77"/>
      <c r="D39" s="77"/>
      <c r="E39" s="77"/>
      <c r="F39" s="77"/>
      <c r="G39" s="15"/>
      <c r="H39" s="15"/>
      <c r="I39" s="42"/>
      <c r="J39" s="21">
        <v>539.5</v>
      </c>
      <c r="K39" s="21">
        <v>530.1</v>
      </c>
      <c r="L39" s="21">
        <v>613.3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32"/>
      <c r="Y39" s="32"/>
      <c r="Z39" s="47"/>
      <c r="AA39" s="21"/>
      <c r="AB39" s="21"/>
      <c r="AC39" s="21"/>
      <c r="AD39" s="21"/>
      <c r="AE39" s="21"/>
      <c r="AF39" s="21"/>
      <c r="AG39" s="21"/>
      <c r="AH39" s="21"/>
      <c r="AI39" s="21"/>
      <c r="AJ39" s="32"/>
      <c r="AK39" s="32"/>
      <c r="AL39" s="42"/>
      <c r="AM39" s="21"/>
      <c r="AN39" s="15"/>
      <c r="AO39" s="32"/>
      <c r="AP39" s="47"/>
      <c r="AQ39" s="21">
        <v>406.7</v>
      </c>
      <c r="AR39" s="15"/>
      <c r="AS39" s="15"/>
      <c r="AT39" s="42"/>
      <c r="AU39" s="21">
        <v>736.5</v>
      </c>
      <c r="AV39" s="15"/>
      <c r="AW39" s="42"/>
      <c r="AX39" s="21">
        <v>140.9</v>
      </c>
      <c r="AY39" s="15"/>
      <c r="AZ39" s="32"/>
      <c r="BA39" s="42"/>
      <c r="BB39" s="21">
        <v>365.5</v>
      </c>
      <c r="BG39" s="1"/>
      <c r="BH39" s="1"/>
      <c r="BI39" s="1"/>
      <c r="BJ39" s="1"/>
    </row>
    <row r="40" spans="1:54" s="17" customFormat="1" ht="25.5" customHeight="1">
      <c r="A40" s="76" t="s">
        <v>48</v>
      </c>
      <c r="B40" s="76"/>
      <c r="C40" s="76"/>
      <c r="D40" s="76"/>
      <c r="E40" s="76"/>
      <c r="F40" s="76"/>
      <c r="G40" s="4"/>
      <c r="H40" s="4">
        <f>7.28*1.416*1.2*1.15</f>
        <v>14.225702399999998</v>
      </c>
      <c r="I40" s="43">
        <f>I15+I24+I29+I36+I37</f>
        <v>15.51</v>
      </c>
      <c r="J40" s="34">
        <f aca="true" t="shared" si="34" ref="J40:W40">J38/12/J39</f>
        <v>15.510000000000003</v>
      </c>
      <c r="K40" s="34">
        <f t="shared" si="34"/>
        <v>15.51</v>
      </c>
      <c r="L40" s="34">
        <f t="shared" si="34"/>
        <v>15.509999999999998</v>
      </c>
      <c r="M40" s="34" t="e">
        <f t="shared" si="34"/>
        <v>#DIV/0!</v>
      </c>
      <c r="N40" s="34" t="e">
        <f t="shared" si="34"/>
        <v>#DIV/0!</v>
      </c>
      <c r="O40" s="34" t="e">
        <f t="shared" si="34"/>
        <v>#DIV/0!</v>
      </c>
      <c r="P40" s="34" t="e">
        <f t="shared" si="34"/>
        <v>#DIV/0!</v>
      </c>
      <c r="Q40" s="34" t="e">
        <f t="shared" si="34"/>
        <v>#DIV/0!</v>
      </c>
      <c r="R40" s="34" t="e">
        <f t="shared" si="34"/>
        <v>#REF!</v>
      </c>
      <c r="S40" s="34" t="e">
        <f t="shared" si="34"/>
        <v>#REF!</v>
      </c>
      <c r="T40" s="34" t="e">
        <f t="shared" si="34"/>
        <v>#REF!</v>
      </c>
      <c r="U40" s="34" t="e">
        <f t="shared" si="34"/>
        <v>#REF!</v>
      </c>
      <c r="V40" s="34" t="e">
        <f t="shared" si="34"/>
        <v>#REF!</v>
      </c>
      <c r="W40" s="34" t="e">
        <f t="shared" si="34"/>
        <v>#DIV/0!</v>
      </c>
      <c r="X40" s="34"/>
      <c r="Y40" s="34">
        <f>7.28*1.416*1.2*1.15</f>
        <v>14.225702399999998</v>
      </c>
      <c r="Z40" s="43">
        <f>Z15+Z24+Z29+Z36+Z37</f>
        <v>15.110000000000001</v>
      </c>
      <c r="AA40" s="34" t="e">
        <f aca="true" t="shared" si="35" ref="AA40:AI40">AA38/12/AA39</f>
        <v>#DIV/0!</v>
      </c>
      <c r="AB40" s="34" t="e">
        <f t="shared" si="35"/>
        <v>#DIV/0!</v>
      </c>
      <c r="AC40" s="34" t="e">
        <f t="shared" si="35"/>
        <v>#DIV/0!</v>
      </c>
      <c r="AD40" s="34" t="e">
        <f t="shared" si="35"/>
        <v>#DIV/0!</v>
      </c>
      <c r="AE40" s="34" t="e">
        <f t="shared" si="35"/>
        <v>#DIV/0!</v>
      </c>
      <c r="AF40" s="34" t="e">
        <f t="shared" si="35"/>
        <v>#REF!</v>
      </c>
      <c r="AG40" s="34" t="e">
        <f t="shared" si="35"/>
        <v>#REF!</v>
      </c>
      <c r="AH40" s="34" t="e">
        <f t="shared" si="35"/>
        <v>#REF!</v>
      </c>
      <c r="AI40" s="34" t="e">
        <f t="shared" si="35"/>
        <v>#REF!</v>
      </c>
      <c r="AJ40" s="34"/>
      <c r="AK40" s="34">
        <f>7.28*1.416*1.2*1.15</f>
        <v>14.225702399999998</v>
      </c>
      <c r="AL40" s="43">
        <f>AL15+AL24+AL29+AL36+AL37</f>
        <v>14.89</v>
      </c>
      <c r="AM40" s="34" t="e">
        <f>AM38/12/AM39</f>
        <v>#DIV/0!</v>
      </c>
      <c r="AN40" s="4"/>
      <c r="AO40" s="34">
        <f>7.28*1.416*1.2*1.15</f>
        <v>14.225702399999998</v>
      </c>
      <c r="AP40" s="43">
        <f>AP15+AP24+AP29+AP36+AP37</f>
        <v>15.110000000000001</v>
      </c>
      <c r="AQ40" s="34">
        <f>AQ38/12/AQ39</f>
        <v>15.109999999999996</v>
      </c>
      <c r="AR40" s="4"/>
      <c r="AS40" s="4">
        <f>7.28*1.416*1.2*1.15</f>
        <v>14.225702399999998</v>
      </c>
      <c r="AT40" s="43">
        <f>AT15+AT24+AT29+AT36+AT37</f>
        <v>14.89</v>
      </c>
      <c r="AU40" s="34">
        <f>AU38/12/AU39</f>
        <v>14.89</v>
      </c>
      <c r="AV40" s="4"/>
      <c r="AW40" s="43">
        <f>AW15+AW24+AW29+AW36+AW37</f>
        <v>15.129999999999999</v>
      </c>
      <c r="AX40" s="34">
        <f>AX38/12/AX39</f>
        <v>15.129999999999999</v>
      </c>
      <c r="AY40" s="4"/>
      <c r="AZ40" s="34">
        <f>7.28*1.416*1.2*1.15</f>
        <v>14.225702399999998</v>
      </c>
      <c r="BA40" s="43">
        <f>BA15+BA24+BA29+BA36+BA37</f>
        <v>10.6</v>
      </c>
      <c r="BB40" s="34">
        <f>BB38/12/BB39</f>
        <v>10.6</v>
      </c>
    </row>
    <row r="41" ht="12.75">
      <c r="AV41"/>
    </row>
    <row r="42" ht="12.75" customHeight="1" hidden="1">
      <c r="AV42"/>
    </row>
    <row r="43" ht="12.75">
      <c r="AV43"/>
    </row>
    <row r="44" ht="12.75">
      <c r="AV44"/>
    </row>
    <row r="45" spans="1:48" ht="12.75">
      <c r="A45" s="1" t="s">
        <v>42</v>
      </c>
      <c r="B45" s="1">
        <v>12</v>
      </c>
      <c r="AV45"/>
    </row>
    <row r="46" ht="12.75">
      <c r="AV46" s="54"/>
    </row>
  </sheetData>
  <sheetProtection/>
  <mergeCells count="45">
    <mergeCell ref="A28:F28"/>
    <mergeCell ref="A29:F29"/>
    <mergeCell ref="A35:F35"/>
    <mergeCell ref="A33:F33"/>
    <mergeCell ref="A34:F34"/>
    <mergeCell ref="X8:AE8"/>
    <mergeCell ref="G8:W8"/>
    <mergeCell ref="A18:F18"/>
    <mergeCell ref="A19:F19"/>
    <mergeCell ref="A20:F20"/>
    <mergeCell ref="A40:F40"/>
    <mergeCell ref="A30:F30"/>
    <mergeCell ref="A31:F31"/>
    <mergeCell ref="A32:F32"/>
    <mergeCell ref="A38:F38"/>
    <mergeCell ref="A36:F36"/>
    <mergeCell ref="A39:F39"/>
    <mergeCell ref="A37:F37"/>
    <mergeCell ref="A16:F16"/>
    <mergeCell ref="A11:F11"/>
    <mergeCell ref="A13:F13"/>
    <mergeCell ref="A25:F25"/>
    <mergeCell ref="A27:F27"/>
    <mergeCell ref="A26:F26"/>
    <mergeCell ref="A15:F15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AY8:BA8"/>
    <mergeCell ref="AV8:AX8"/>
    <mergeCell ref="G7:AU7"/>
    <mergeCell ref="A12:F12"/>
    <mergeCell ref="A7:F9"/>
    <mergeCell ref="A10:F10"/>
    <mergeCell ref="AN8:AQ8"/>
    <mergeCell ref="AR8:AU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2015-04-24T11:27:31Z</cp:lastPrinted>
  <dcterms:created xsi:type="dcterms:W3CDTF">2014-11-07T12:34:46Z</dcterms:created>
  <dcterms:modified xsi:type="dcterms:W3CDTF">2015-04-24T11:28:21Z</dcterms:modified>
  <cp:category/>
  <cp:version/>
  <cp:contentType/>
  <cp:contentStatus/>
</cp:coreProperties>
</file>